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450DA085-59AA-4A7E-B5BC-47A62860DF15}"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<sst xmlns="http://schemas.openxmlformats.org/spreadsheetml/2006/main" count="14734" uniqueCount="5966">
  <si>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</si>
  <si>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</si>
  <si>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</si>
  <si>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</si>
  <si>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</si>
  <si>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</si>
  <si>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</si>
  <si>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</si>
  <si>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</si>
  <si>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</si>
  <si>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</si>
  <si>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</si>
  <si>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</si>
  <si>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</si>
  <si>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</si>
  <si>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</si>
  <si>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</si>
  <si>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</si>
  <si>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</si>
  <si>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</si>
  <si>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</si>
  <si>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</si>
  <si>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</si>
  <si>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</si>
  <si>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</si>
  <si>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</si>
  <si>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</si>
  <si>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</si>
  <si>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</si>
  <si>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</si>
  <si>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</si>
  <si>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</si>
  <si>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</si>
  <si>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</si>
  <si>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</si>
  <si>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</si>
  <si>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</si>
  <si>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</si>
  <si>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</si>
  <si>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</si>
  <si>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</si>
  <si>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</si>
  <si>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</si>
  <si>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</si>
  <si>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</si>
  <si>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</si>
  <si>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</si>
  <si>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</si>
  <si>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</si>
  <si>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</si>
  <si>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</si>
  <si>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</si>
  <si>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</si>
  <si>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</si>
  <si>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</si>
  <si>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</si>
  <si>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</si>
  <si>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</si>
  <si>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</si>
  <si>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</si>
  <si>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</si>
  <si>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</si>
  <si>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</si>
  <si>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</si>
  <si>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</si>
  <si>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</si>
  <si>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</si>
  <si>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</si>
  <si>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</si>
  <si>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</si>
  <si>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</si>
  <si>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</si>
  <si>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</si>
  <si>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</si>
  <si>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</si>
  <si>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</si>
  <si>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</si>
  <si>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</si>
  <si>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</si>
  <si>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</si>
  <si>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</si>
  <si>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</si>
  <si>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</si>
  <si>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</si>
  <si>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</si>
  <si>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</si>
  <si>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</si>
  <si>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</si>
  <si>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</si>
  <si>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</si>
  <si>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</si>
  <si>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</si>
  <si>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</si>
  <si>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</si>
  <si>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</si>
  <si>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</si>
  <si>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</si>
  <si>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</si>
  <si>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</si>
  <si>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</si>
  <si>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</si>
  <si>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</si>
  <si>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</si>
  <si>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</si>
  <si>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</si>
  <si>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</si>
  <si>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</si>
  <si>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</si>
  <si>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</si>
  <si>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</si>
  <si>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</si>
  <si>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</si>
  <si>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</si>
  <si>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</si>
  <si>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</si>
  <si>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</si>
  <si>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</si>
  <si>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</si>
  <si>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</si>
  <si>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</si>
  <si>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</si>
  <si>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</si>
  <si>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</si>
  <si>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</si>
  <si>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</si>
  <si>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</si>
  <si>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</si>
  <si>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</si>
  <si>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</si>
  <si>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</si>
  <si>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</si>
  <si>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</si>
  <si>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</si>
  <si>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</si>
  <si>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</si>
  <si>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</si>
  <si>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</si>
  <si>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</si>
  <si>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</si>
  <si>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</si>
  <si>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</si>
  <si>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</si>
  <si>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</si>
  <si>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</si>
  <si>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</si>
  <si>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</si>
  <si>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</si>
  <si>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</si>
  <si>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</si>
  <si>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</si>
  <si>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</si>
  <si>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</si>
  <si>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</si>
  <si>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</si>
  <si>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</si>
  <si>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</si>
  <si>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</si>
  <si>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</si>
  <si>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</si>
  <si>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</si>
  <si>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</si>
  <si>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</si>
  <si>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</si>
  <si>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</si>
  <si>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</si>
  <si>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</si>
  <si>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</si>
  <si>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</si>
  <si>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</si>
  <si>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</si>
  <si>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</si>
  <si>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</si>
  <si>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</si>
  <si>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</si>
  <si>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</si>
  <si>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</si>
  <si>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</si>
  <si>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</si>
  <si>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</si>
  <si>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</si>
  <si>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</si>
  <si>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</si>
  <si>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</si>
  <si>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</si>
  <si>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</si>
  <si>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</si>
  <si>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</si>
  <si>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</si>
  <si>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</si>
  <si>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</si>
  <si>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</si>
  <si>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</si>
  <si>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</si>
  <si>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</si>
  <si>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</si>
  <si>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</si>
  <si>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</si>
  <si>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</si>
  <si>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</si>
  <si>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</si>
  <si>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</si>
  <si>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</si>
  <si>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</si>
  <si>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</si>
  <si>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</si>
  <si>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</si>
  <si>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</si>
  <si>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</si>
  <si>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</si>
  <si>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</si>
  <si>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</si>
  <si>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</si>
  <si>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</si>
  <si>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</si>
  <si>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</si>
  <si>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</si>
  <si>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</si>
  <si>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</si>
  <si>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</si>
  <si>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</si>
  <si>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</si>
  <si>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</si>
  <si>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</si>
  <si>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</si>
  <si>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</si>
  <si>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</si>
  <si>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</si>
  <si>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</si>
  <si>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</si>
  <si>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</si>
  <si>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</si>
  <si>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</si>
  <si>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</si>
  <si>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</si>
  <si>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</si>
  <si>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</si>
  <si>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</si>
  <si>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</si>
  <si>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</si>
  <si>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</si>
  <si>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</si>
  <si>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</si>
  <si>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</si>
  <si>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</si>
  <si>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</si>
  <si>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</si>
  <si>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</si>
  <si>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</si>
  <si>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</si>
  <si>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</si>
  <si>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</si>
  <si>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</si>
  <si>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</si>
  <si>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</si>
  <si>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</si>
  <si>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</si>
  <si>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</si>
  <si>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</si>
  <si>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</si>
  <si>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</si>
  <si>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</si>
  <si>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</si>
  <si>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</si>
  <si>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</si>
  <si>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</si>
  <si>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</si>
  <si>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</si>
  <si>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</si>
  <si>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</si>
  <si>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</si>
  <si>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</si>
  <si>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</si>
  <si>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</si>
  <si>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</si>
  <si>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</si>
  <si>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</si>
  <si>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</si>
  <si>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</si>
  <si>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</si>
  <si>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</si>
  <si>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</si>
  <si>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</si>
  <si>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</si>
  <si>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</si>
  <si>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</si>
  <si>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</si>
  <si>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</si>
  <si>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</si>
  <si>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</si>
  <si>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</si>
  <si>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</si>
  <si>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</si>
  <si>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</si>
  <si>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</si>
  <si>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</si>
  <si>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</si>
  <si>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</si>
  <si>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</si>
  <si>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</si>
  <si>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</si>
  <si>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</si>
  <si>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</si>
  <si>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</si>
  <si>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</si>
  <si>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</si>
  <si>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</si>
  <si>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</si>
  <si>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</si>
  <si>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</si>
  <si>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</si>
  <si>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</si>
  <si>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</si>
  <si>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</si>
  <si>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</si>
  <si>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</si>
  <si>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</si>
  <si>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</si>
  <si>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</si>
  <si>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</si>
  <si>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</si>
  <si>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</si>
  <si>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</si>
  <si>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</si>
  <si>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</si>
  <si>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</si>
  <si>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</si>
  <si>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</si>
  <si>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</si>
  <si>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</si>
  <si>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</si>
  <si>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</si>
  <si>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</si>
  <si>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</si>
  <si>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</si>
  <si>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</si>
  <si>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</si>
  <si>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</si>
  <si>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</si>
  <si>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</si>
  <si>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</si>
  <si>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</si>
  <si>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</si>
  <si>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</si>
  <si>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</si>
  <si>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</si>
  <si>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</si>
  <si>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</si>
  <si>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</si>
  <si>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</si>
  <si>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</si>
  <si>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</si>
  <si>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</si>
  <si>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</si>
  <si>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</si>
  <si>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</si>
  <si>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</si>
  <si>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</si>
  <si>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</si>
  <si>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</si>
  <si>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</si>
  <si>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</si>
  <si>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</si>
  <si>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</si>
  <si>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</si>
  <si>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</si>
  <si>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</si>
  <si>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</si>
  <si>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</si>
  <si>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</si>
  <si>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</si>
  <si>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</si>
  <si>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</si>
  <si>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</si>
  <si>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</si>
  <si>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</si>
  <si>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</si>
  <si>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</si>
  <si>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</si>
  <si>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</si>
  <si>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</si>
  <si>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</si>
  <si>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</si>
  <si>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</si>
  <si>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</si>
  <si>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</si>
  <si>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</si>
  <si>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</si>
  <si>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</si>
  <si>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</si>
  <si>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</si>
  <si>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</si>
  <si>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</si>
  <si>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</si>
  <si>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</si>
  <si>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</si>
  <si>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</si>
  <si>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</si>
  <si>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</si>
  <si>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</si>
  <si>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</si>
  <si>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</si>
  <si>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</si>
  <si>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</si>
  <si>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</si>
  <si>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</si>
  <si>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</si>
  <si>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</si>
  <si>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</si>
  <si>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</si>
  <si>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</si>
  <si>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</si>
  <si>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</si>
  <si>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</si>
  <si>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</si>
  <si>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</si>
  <si>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</si>
  <si>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</si>
  <si>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</si>
  <si>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</si>
  <si>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</si>
  <si>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</si>
  <si>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</si>
  <si>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</si>
  <si>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</si>
  <si>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</si>
  <si>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</si>
  <si>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</si>
  <si>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</si>
  <si>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</si>
  <si>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</si>
  <si>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</si>
  <si>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</si>
  <si>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</si>
  <si>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</si>
  <si>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</si>
  <si>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</si>
  <si>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</si>
  <si>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</si>
  <si>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</si>
  <si>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</si>
  <si>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</si>
  <si>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</si>
  <si>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</si>
  <si>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</si>
  <si>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</si>
  <si>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</si>
  <si>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</si>
  <si>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</si>
  <si>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</si>
  <si>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</si>
  <si>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</si>
  <si>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</si>
  <si>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</si>
  <si>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</si>
  <si>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</si>
  <si>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</si>
  <si>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</si>
  <si>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</si>
  <si>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</si>
  <si>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</si>
  <si>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</si>
  <si>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</si>
  <si>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</si>
  <si>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</si>
  <si>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</si>
  <si>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</si>
  <si>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</si>
  <si>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</si>
  <si>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</si>
  <si>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</si>
  <si>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</si>
  <si>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</si>
  <si>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</si>
  <si>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</si>
  <si>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</si>
  <si>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</si>
  <si>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</si>
  <si>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</si>
  <si>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</si>
  <si>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</si>
  <si>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</si>
  <si>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</si>
  <si>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</si>
  <si>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</si>
  <si>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</si>
  <si>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</si>
  <si>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</si>
  <si>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</si>
  <si>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</si>
  <si>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</si>
  <si>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</si>
  <si>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</si>
  <si>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</si>
  <si>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</si>
  <si>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</si>
  <si>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</si>
  <si>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</si>
  <si>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</si>
  <si>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</si>
  <si>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</si>
  <si>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</si>
  <si>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</si>
  <si>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</si>
  <si>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</si>
  <si>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</si>
  <si>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</si>
  <si>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</si>
  <si>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</si>
  <si>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</si>
  <si>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</si>
  <si>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</si>
  <si>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</si>
  <si>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</si>
  <si>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</si>
  <si>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</si>
  <si>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</si>
  <si>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</si>
  <si>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</si>
  <si>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</si>
  <si>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</si>
  <si>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</si>
  <si>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</si>
  <si>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</si>
  <si>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</si>
  <si>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</si>
  <si>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</si>
  <si>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</si>
  <si>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</si>
  <si>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</si>
  <si>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</si>
  <si>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</si>
  <si>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</si>
  <si>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</si>
  <si>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</si>
  <si>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</si>
  <si>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</si>
  <si>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</si>
  <si>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</si>
  <si>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</si>
  <si>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</si>
  <si>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</si>
  <si>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</si>
  <si>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</si>
  <si>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</si>
  <si>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</si>
  <si>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</si>
  <si>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</si>
  <si>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</si>
  <si>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</si>
  <si>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</si>
  <si>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</si>
  <si>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</si>
  <si>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</si>
  <si>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</si>
  <si>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</si>
  <si>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</si>
  <si>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</si>
  <si>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</si>
  <si>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</si>
  <si>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</si>
  <si>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</si>
  <si>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</si>
  <si>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</si>
  <si>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</si>
  <si>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</si>
  <si>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</si>
  <si>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</si>
  <si>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</si>
  <si>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</si>
  <si>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</si>
  <si>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</si>
  <si>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</si>
  <si>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</si>
  <si>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</si>
  <si>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</si>
  <si>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</si>
  <si>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</si>
  <si>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</si>
  <si>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</si>
  <si>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</si>
  <si>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</si>
  <si>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</si>
  <si>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</si>
  <si>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</si>
  <si>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</si>
  <si>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</si>
  <si>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</si>
  <si>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</si>
  <si>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</si>
  <si>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</si>
  <si>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</si>
  <si>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</si>
  <si>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</si>
  <si>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</si>
  <si>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</si>
  <si>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</si>
  <si>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</si>
  <si>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</si>
  <si>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</si>
  <si>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</si>
  <si>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</si>
  <si>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</si>
  <si>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</si>
  <si>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</si>
  <si>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</si>
  <si>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</si>
  <si>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</si>
  <si>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</si>
  <si>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</si>
  <si>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</si>
  <si>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</si>
  <si>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</si>
  <si>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</si>
  <si>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</si>
  <si>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</si>
  <si>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</si>
  <si>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</si>
  <si>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</si>
  <si>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</si>
  <si>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</si>
  <si>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</si>
  <si>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</si>
  <si>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</si>
  <si>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</si>
  <si>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</si>
  <si>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</si>
  <si>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</si>
  <si>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</si>
  <si>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</si>
  <si>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</si>
  <si>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</si>
  <si>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</si>
  <si>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</si>
  <si>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</si>
  <si>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</si>
  <si>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</si>
  <si>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</si>
  <si>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</si>
  <si>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</si>
  <si>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</si>
  <si>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</si>
  <si>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</si>
  <si>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</si>
  <si>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</si>
  <si>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</si>
  <si>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</si>
  <si>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</si>
  <si>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</si>
  <si>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</si>
  <si>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</si>
  <si>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</si>
  <si>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</si>
  <si>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</si>
  <si>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</si>
  <si>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</si>
  <si>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</si>
  <si>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</si>
  <si>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</si>
  <si>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</si>
  <si>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</si>
  <si>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</si>
  <si>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</si>
  <si>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</si>
  <si>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</si>
  <si>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</si>
  <si>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</si>
  <si>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</si>
  <si>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</si>
  <si>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</si>
  <si>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</si>
  <si>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</si>
  <si>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</si>
  <si>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</si>
  <si>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</si>
  <si>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</si>
  <si>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</si>
  <si>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</si>
  <si>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</si>
  <si>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</si>
  <si>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</si>
  <si>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</si>
  <si>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</si>
  <si>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</si>
  <si>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</si>
  <si>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</si>
  <si>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</si>
  <si>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</si>
  <si>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</si>
  <si>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</si>
  <si>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</si>
  <si>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</si>
  <si>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</si>
  <si>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</si>
  <si>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</si>
  <si>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</si>
  <si>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</si>
  <si>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</si>
  <si>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</si>
  <si>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</si>
  <si>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</si>
  <si>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</si>
  <si>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</si>
  <si>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</si>
  <si>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</si>
  <si>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</si>
  <si>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</si>
  <si>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</si>
  <si>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</si>
  <si>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</si>
  <si>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</si>
  <si>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</si>
  <si>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</si>
  <si>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</si>
  <si>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</si>
  <si>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</si>
  <si>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</si>
  <si>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</si>
  <si>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</si>
  <si>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</si>
  <si>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</si>
  <si>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</si>
  <si>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</si>
  <si>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</si>
  <si>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</si>
  <si>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</si>
  <si>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</si>
  <si>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</si>
  <si>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</si>
  <si>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</si>
  <si>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</si>
  <si>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</si>
  <si>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</si>
  <si>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</si>
  <si>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</si>
  <si>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</si>
  <si>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</si>
  <si>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</si>
  <si>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</si>
  <si>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</si>
  <si>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</si>
  <si>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</si>
  <si>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</si>
  <si>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</si>
  <si>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</si>
  <si>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</si>
  <si>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</si>
  <si>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</si>
  <si>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</si>
  <si>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</si>
  <si>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</si>
  <si>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</si>
  <si>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</si>
  <si>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</si>
  <si>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</si>
  <si>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</si>
  <si>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</si>
  <si>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</si>
  <si>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</si>
  <si>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</si>
  <si>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</si>
  <si>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</si>
  <si>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</si>
  <si>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</si>
  <si>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</si>
  <si>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</si>
  <si>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</si>
  <si>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</si>
  <si>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</si>
  <si>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</si>
  <si>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</si>
  <si>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</si>
  <si>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</si>
  <si>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</si>
  <si>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</si>
  <si>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</si>
  <si>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</si>
  <si>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</si>
  <si>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</si>
  <si>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</si>
  <si>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</si>
  <si>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</si>
  <si>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</si>
  <si>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</si>
  <si>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</si>
  <si>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</si>
  <si>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</si>
  <si>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</si>
  <si>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</si>
  <si>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</si>
  <si>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</si>
  <si>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</si>
  <si>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</si>
  <si>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</si>
  <si>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</si>
  <si>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</si>
  <si>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</si>
  <si>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</si>
  <si>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</si>
  <si>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</si>
  <si>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</si>
  <si>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</si>
  <si>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</si>
  <si>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</si>
  <si>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</si>
  <si>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</si>
  <si>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</si>
  <si>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</si>
  <si>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</si>
  <si>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</si>
  <si>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</si>
  <si>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</si>
  <si>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</si>
  <si>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</si>
  <si>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</si>
  <si>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</si>
  <si>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</si>
  <si>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</si>
  <si>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</si>
  <si>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</si>
  <si>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</si>
  <si>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</si>
  <si>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</si>
  <si>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</si>
  <si>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</si>
  <si>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</si>
  <si>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</si>
  <si>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</si>
  <si>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</si>
  <si>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</si>
  <si>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</si>
  <si>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</si>
  <si>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</si>
  <si>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</si>
  <si>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</si>
  <si>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</si>
  <si>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</si>
  <si>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</si>
  <si>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</si>
  <si>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</si>
  <si>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</si>
  <si>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</si>
  <si>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</si>
  <si>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</si>
  <si>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</si>
  <si>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</si>
  <si>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</si>
  <si>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</si>
  <si>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</si>
  <si>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</si>
  <si>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</si>
  <si>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</si>
  <si>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</si>
  <si>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</si>
  <si>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</si>
  <si>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</si>
  <si>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</si>
  <si>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</si>
  <si>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</si>
  <si>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</si>
  <si>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</si>
  <si>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</si>
  <si>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</si>
  <si>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</si>
  <si>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</si>
  <si>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</si>
  <si>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</si>
  <si>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</si>
  <si>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</si>
  <si>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</si>
  <si>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</si>
  <si>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</si>
  <si>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</si>
  <si>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</si>
  <si>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</si>
  <si>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</si>
  <si>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</si>
  <si>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</si>
  <si>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</si>
  <si>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</si>
  <si>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</si>
  <si>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</si>
  <si>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</si>
  <si>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</si>
  <si>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</si>
  <si>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</si>
  <si>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</si>
  <si>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</si>
  <si>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</si>
  <si>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</si>
  <si>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</si>
  <si>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</si>
  <si>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</si>
  <si>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</si>
  <si>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</si>
  <si>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</si>
  <si>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</si>
  <si>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</si>
  <si>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</si>
  <si>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</si>
  <si>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</si>
  <si>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</si>
  <si>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</si>
  <si>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</si>
  <si>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</si>
  <si>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</si>
  <si>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</si>
  <si>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</si>
  <si>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</si>
  <si>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</si>
  <si>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</si>
  <si>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</si>
  <si>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</si>
  <si>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</si>
  <si>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</si>
  <si>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</si>
  <si>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</si>
  <si>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</si>
  <si>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</si>
  <si>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</si>
  <si>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</si>
  <si>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</si>
  <si>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</si>
  <si>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</si>
  <si>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</si>
  <si>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</si>
  <si>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</si>
  <si>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</si>
  <si>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</si>
  <si>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</si>
  <si>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</si>
  <si>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</si>
  <si>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</si>
  <si>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</si>
  <si>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</si>
  <si>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</si>
  <si>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</si>
  <si>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</si>
  <si>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</si>
  <si>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</si>
  <si>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</si>
  <si>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</si>
  <si>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</si>
  <si>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</si>
  <si>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</si>
  <si>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</si>
  <si>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</si>
  <si>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</si>
  <si>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</si>
  <si>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</si>
  <si>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</si>
  <si>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</si>
  <si>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</si>
  <si>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</si>
  <si>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</si>
  <si>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</si>
  <si>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</si>
  <si>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</si>
  <si>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</si>
  <si>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</si>
  <si>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</si>
  <si>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</si>
  <si>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</si>
  <si>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</si>
  <si>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</si>
  <si>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</si>
  <si>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</si>
  <si>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</si>
  <si>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</si>
  <si>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</si>
  <si>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</si>
  <si>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</si>
  <si>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</si>
  <si>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</si>
  <si>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</si>
  <si>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</si>
  <si>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</si>
  <si>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</si>
  <si>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</si>
  <si>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</si>
  <si>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</si>
  <si>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</si>
  <si>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</si>
  <si>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</si>
  <si>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</si>
  <si>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</si>
  <si>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</si>
  <si>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</si>
  <si>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</si>
  <si>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</si>
  <si>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</si>
  <si>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</si>
  <si>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</si>
  <si>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</si>
  <si>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</si>
  <si>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</si>
  <si>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</si>
  <si>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</si>
  <si>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</si>
  <si>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</si>
  <si>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</si>
  <si>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</si>
  <si>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</si>
  <si>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</si>
  <si>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</si>
  <si>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</si>
  <si>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</si>
  <si>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</si>
  <si>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</si>
  <si>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</si>
  <si>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</si>
  <si>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</si>
  <si>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</si>
  <si>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</si>
  <si>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</si>
  <si>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</si>
  <si>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</si>
  <si>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</si>
  <si>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</si>
  <si>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</si>
  <si>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</si>
  <si>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</si>
  <si>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</si>
  <si>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</si>
  <si>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</si>
  <si>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</si>
  <si>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</si>
  <si>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</si>
  <si>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</si>
  <si>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</si>
  <si>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</si>
  <si>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</si>
  <si>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</si>
  <si>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</si>
  <si>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</si>
  <si>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</si>
  <si>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</si>
  <si>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</si>
  <si>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</si>
  <si>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</si>
  <si>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</si>
  <si>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</si>
  <si>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</si>
  <si>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</si>
  <si>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</si>
  <si>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</si>
  <si>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</si>
  <si>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</si>
  <si>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</si>
  <si>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</si>
  <si>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</si>
  <si>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</si>
  <si>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</si>
  <si>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</si>
  <si>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</si>
  <si>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</si>
  <si>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</si>
  <si>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</si>
  <si>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</si>
  <si>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</si>
  <si>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</si>
  <si>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</si>
  <si>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</si>
  <si>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</si>
  <si>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</si>
  <si>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</si>
  <si>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</si>
  <si>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</si>
  <si>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</si>
  <si>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</si>
  <si>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</si>
  <si>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</si>
  <si>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</si>
  <si>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</si>
  <si>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</si>
  <si>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</si>
  <si>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</si>
  <si>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</si>
  <si>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</si>
  <si>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</si>
  <si>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</si>
  <si>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</si>
  <si>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</si>
  <si>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</si>
  <si>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</si>
  <si>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</si>
  <si>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</si>
  <si>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</si>
  <si>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</si>
  <si>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</si>
  <si>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</si>
  <si>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</si>
  <si>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</si>
  <si>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</si>
  <si>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</si>
  <si>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</si>
  <si>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</si>
  <si>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</si>
  <si>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</si>
  <si>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</si>
  <si>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</si>
  <si>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</si>
  <si>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</si>
  <si>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</si>
  <si>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</si>
  <si>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</si>
  <si>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</si>
  <si>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</si>
  <si>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</si>
  <si>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</si>
  <si>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</si>
  <si>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</si>
  <si>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</si>
  <si>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</si>
  <si>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</si>
  <si>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</si>
  <si>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</si>
  <si>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</si>
  <si>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</si>
  <si>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</si>
  <si>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</si>
  <si>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</si>
  <si>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</si>
  <si>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</si>
  <si>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</si>
  <si>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</si>
  <si>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</si>
  <si>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</si>
  <si>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</si>
  <si>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</si>
  <si>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</si>
  <si>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</si>
  <si>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</si>
  <si>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</si>
  <si>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</si>
  <si>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</si>
  <si>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</si>
  <si>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</si>
  <si>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</si>
  <si>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</si>
  <si>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</si>
  <si>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</si>
  <si>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</si>
  <si>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</si>
  <si>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</si>
  <si>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</si>
  <si>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</si>
  <si>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</si>
  <si>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</si>
  <si>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</si>
  <si>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</si>
  <si>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</si>
  <si>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</si>
  <si>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</si>
  <si>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</si>
  <si>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</si>
  <si>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</si>
  <si>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</si>
  <si>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</si>
  <si>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</si>
  <si>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</si>
  <si>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</si>
  <si>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</si>
  <si>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</si>
  <si>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</si>
  <si>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</si>
  <si>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</si>
  <si>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</si>
  <si>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</si>
  <si>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</si>
  <si>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</si>
  <si>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</si>
  <si>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</si>
  <si>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</si>
  <si>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</si>
  <si>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</si>
  <si>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</si>
  <si>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</si>
  <si>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</si>
  <si>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</si>
  <si>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</si>
  <si>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</si>
  <si>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</si>
  <si>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</si>
  <si>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</si>
  <si>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</si>
  <si>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</si>
  <si>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</si>
  <si>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</si>
  <si>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</si>
  <si>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</si>
  <si>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</si>
  <si>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</si>
  <si>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</si>
  <si>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</si>
  <si>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</si>
  <si>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</si>
  <si>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</si>
  <si>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</si>
  <si>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</si>
  <si>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</si>
  <si>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</si>
  <si>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</si>
  <si>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</si>
  <si>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</si>
  <si>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</si>
  <si>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</si>
  <si>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</si>
  <si>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</si>
  <si>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</si>
  <si>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</si>
  <si>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</si>
  <si>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</si>
  <si>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</si>
  <si>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</si>
  <si>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</si>
  <si>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</si>
  <si>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</si>
  <si>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</si>
  <si>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</si>
  <si>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</si>
  <si>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</si>
  <si>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</si>
  <si>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</si>
  <si>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</si>
  <si>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</si>
  <si>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</si>
  <si>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</si>
  <si>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</si>
  <si>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</si>
  <si>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</si>
  <si>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</si>
  <si>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</si>
  <si>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</si>
  <si>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</si>
  <si>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</si>
  <si>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</si>
  <si>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</si>
  <si>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</si>
  <si>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</si>
  <si>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</si>
  <si>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</si>
  <si>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</si>
  <si>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</si>
  <si>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</si>
  <si>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</si>
  <si>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</si>
  <si>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</si>
  <si>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</si>
  <si>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</si>
  <si>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</si>
  <si>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</si>
  <si>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</si>
  <si>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</si>
  <si>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</si>
  <si>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</si>
  <si>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</si>
  <si>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</si>
  <si>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</si>
  <si>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</si>
  <si>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</si>
  <si>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</si>
  <si>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</si>
  <si>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</si>
  <si>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</si>
  <si>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</si>
  <si>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</si>
  <si>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</si>
  <si>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</si>
  <si>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</si>
  <si>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</si>
  <si>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</si>
  <si>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</si>
  <si>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</si>
  <si>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</si>
  <si>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</si>
  <si>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</si>
  <si>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</si>
  <si>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</si>
  <si>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</si>
  <si>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</si>
  <si>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</si>
  <si>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</si>
  <si>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</si>
  <si>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</si>
  <si>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</si>
  <si>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</si>
  <si>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</si>
  <si>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</si>
  <si>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</si>
  <si>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</si>
  <si>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</si>
  <si>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</si>
  <si>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</si>
  <si>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</si>
  <si>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</si>
  <si>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</si>
  <si>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</si>
  <si>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</si>
  <si>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</si>
  <si>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</si>
  <si>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</si>
  <si>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</si>
  <si>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</si>
  <si>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</si>
  <si>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</si>
  <si>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</si>
  <si>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</si>
  <si>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</si>
  <si>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</si>
  <si>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</si>
  <si>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</si>
  <si>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</si>
  <si>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</si>
  <si>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</si>
  <si>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</si>
  <si>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</si>
  <si>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</si>
  <si>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</si>
  <si>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</si>
  <si>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</si>
  <si>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</si>
  <si>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</si>
  <si>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</si>
  <si>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</si>
  <si>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</si>
  <si>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</si>
  <si>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</si>
  <si>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</si>
  <si>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</si>
  <si>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</si>
  <si>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</si>
  <si>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</si>
  <si>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</si>
  <si>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</si>
  <si>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</si>
  <si>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</si>
  <si>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</si>
  <si>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</si>
  <si>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</si>
  <si>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</si>
  <si>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</si>
  <si>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</si>
  <si>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</si>
  <si>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</si>
  <si>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</si>
  <si>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</si>
  <si>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</si>
  <si>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</si>
  <si>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</si>
  <si>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</si>
  <si>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</si>
  <si>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</si>
  <si>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</si>
  <si>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</si>
  <si>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</si>
  <si>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</si>
  <si>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</si>
  <si>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</si>
  <si>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</si>
  <si>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</si>
  <si>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</si>
  <si>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</si>
  <si>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</si>
  <si>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</si>
  <si>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</si>
  <si>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</si>
  <si>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</si>
  <si>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</si>
  <si>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</si>
  <si>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</si>
  <si>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</si>
  <si>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</si>
  <si>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</si>
  <si>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</si>
  <si>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</si>
  <si>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</si>
  <si>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</si>
  <si>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</si>
  <si>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</si>
  <si>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</si>
  <si>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</si>
  <si>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</si>
  <si>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</si>
  <si>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</si>
  <si>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</si>
  <si>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</si>
  <si>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</si>
  <si>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</si>
  <si>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</si>
  <si>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</si>
  <si>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</si>
  <si>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</si>
  <si>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</si>
  <si>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</si>
  <si>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</si>
  <si>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</si>
  <si>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</si>
  <si>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</si>
  <si>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</si>
  <si>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</si>
  <si>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</si>
  <si>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</si>
  <si>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</si>
  <si>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</si>
  <si>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</si>
  <si>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</si>
  <si>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</si>
  <si>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</si>
  <si>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</si>
  <si>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</si>
  <si>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</si>
  <si>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</si>
  <si>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</si>
  <si>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</si>
  <si>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</si>
  <si>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</si>
  <si>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</si>
  <si>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</si>
  <si>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</si>
  <si>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</si>
  <si>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</si>
  <si>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</si>
  <si>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</si>
  <si>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</si>
  <si>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</si>
  <si>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</si>
  <si>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</si>
  <si>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</si>
  <si>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</si>
  <si>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</si>
  <si>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</si>
  <si>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</si>
  <si>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</si>
  <si>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</si>
  <si>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</si>
  <si>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</si>
  <si>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</si>
  <si>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</si>
  <si>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</si>
  <si>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</si>
  <si>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</si>
  <si>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</si>
  <si>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</si>
  <si>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</si>
  <si>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</si>
  <si>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</si>
  <si>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</si>
  <si>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</si>
  <si>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</si>
  <si>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</si>
  <si>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</si>
  <si>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</si>
  <si>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</si>
  <si>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</si>
  <si>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</si>
  <si>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</si>
  <si>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</si>
  <si>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</si>
  <si>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</si>
  <si>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</si>
  <si>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</si>
  <si>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</si>
  <si>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</si>
  <si>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</si>
  <si>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</si>
  <si>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</si>
  <si>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</si>
  <si>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</si>
  <si>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</si>
  <si>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</si>
  <si>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</si>
  <si>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</si>
  <si>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</si>
  <si>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</si>
  <si>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</si>
  <si>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</si>
  <si>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</si>
  <si>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</si>
  <si>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</si>
  <si>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</si>
  <si>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</si>
  <si>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</si>
  <si>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</si>
  <si>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</si>
  <si>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</si>
  <si>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</si>
  <si>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</si>
  <si>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</si>
  <si>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</si>
  <si>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</si>
  <si>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</si>
  <si>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</si>
  <si>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</si>
  <si>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</si>
  <si>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</si>
  <si>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</si>
  <si>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</si>
  <si>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</si>
  <si>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</si>
  <si>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</si>
  <si>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</si>
  <si>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</si>
  <si>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</si>
  <si>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</si>
  <si>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</si>
  <si>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</si>
  <si>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</si>
  <si>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</si>
  <si>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</si>
  <si>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</si>
  <si>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</si>
  <si>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</si>
  <si>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</si>
  <si>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</si>
  <si>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</si>
  <si>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</si>
  <si>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</si>
  <si>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</si>
  <si>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</si>
  <si>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</si>
  <si>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</si>
  <si>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</si>
  <si>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</si>
  <si>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</si>
  <si>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</si>
  <si>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</si>
  <si>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</si>
  <si>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</si>
  <si>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</si>
  <si>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</si>
  <si>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</si>
  <si>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</si>
  <si>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</si>
  <si>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</si>
  <si>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</si>
  <si>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</si>
  <si>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</si>
  <si>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</si>
  <si>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</si>
  <si>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</si>
  <si>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</si>
  <si>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</si>
  <si>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</si>
  <si>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</si>
  <si>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</si>
  <si>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</si>
  <si>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</si>
  <si>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</si>
  <si>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</si>
  <si>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</si>
  <si>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</si>
  <si>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</si>
  <si>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</si>
  <si>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</si>
  <si>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</si>
  <si>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</si>
  <si>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</si>
  <si>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</si>
  <si>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</si>
  <si>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</si>
  <si>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</si>
  <si>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</si>
  <si>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</si>
  <si>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</si>
  <si>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</si>
  <si>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</si>
  <si>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</si>
  <si>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</si>
  <si>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</si>
  <si>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</si>
  <si>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</si>
  <si>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</si>
  <si>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</si>
  <si>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</si>
  <si>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</si>
  <si>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</si>
  <si>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</si>
  <si>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</si>
  <si>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</si>
  <si>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</si>
  <si>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</si>
  <si>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</si>
  <si>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</si>
  <si>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</si>
  <si>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</si>
  <si>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</si>
  <si>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</si>
  <si>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</si>
  <si>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</si>
  <si>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</si>
  <si>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</si>
  <si>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</si>
  <si>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</si>
  <si>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</si>
  <si>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</si>
  <si>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</si>
  <si>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</si>
  <si>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</si>
  <si>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</si>
  <si>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</si>
  <si>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</si>
  <si>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</si>
  <si>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</si>
  <si>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</si>
  <si>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</si>
  <si>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</si>
  <si>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</si>
  <si>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</si>
  <si>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</si>
  <si>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</si>
  <si>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</si>
  <si>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</si>
  <si>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</si>
  <si>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</si>
  <si>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</si>
  <si>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</si>
  <si>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</si>
  <si>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</si>
  <si>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</si>
  <si>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</si>
  <si>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</si>
  <si>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</si>
  <si>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</si>
  <si>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</si>
  <si>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</si>
  <si>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</si>
  <si>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</si>
  <si>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</si>
  <si>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</si>
  <si>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</si>
  <si>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</si>
  <si>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</si>
  <si>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</si>
  <si>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</si>
  <si>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</si>
  <si>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</si>
  <si>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</si>
  <si>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</si>
  <si>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</si>
  <si>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</si>
  <si>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</si>
  <si>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</si>
  <si>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</si>
  <si>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</si>
  <si>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</si>
  <si>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</si>
  <si>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</si>
  <si>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</si>
  <si>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</si>
  <si>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</si>
  <si>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</si>
  <si>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</si>
  <si>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</si>
  <si>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</si>
  <si>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</si>
  <si>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</si>
  <si>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</si>
  <si>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</si>
  <si>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</si>
  <si>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</si>
  <si>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</si>
  <si>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</si>
  <si>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</si>
  <si>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</si>
  <si>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</si>
  <si>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</si>
  <si>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</si>
  <si>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</si>
  <si>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</si>
  <si>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</si>
  <si>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</si>
  <si>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</si>
  <si>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</si>
  <si>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</si>
  <si>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</si>
  <si>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</si>
  <si>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</si>
  <si>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</si>
  <si>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</si>
  <si>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</si>
  <si>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</si>
  <si>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</si>
  <si>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</si>
  <si>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</si>
  <si>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</si>
  <si>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</si>
  <si>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</si>
  <si>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</si>
  <si>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</si>
  <si>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</si>
  <si>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</si>
  <si>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</si>
  <si>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</si>
  <si>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</si>
  <si>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</si>
  <si>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</si>
  <si>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</si>
  <si>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</si>
  <si>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</si>
  <si>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</si>
  <si>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</si>
  <si>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</si>
  <si>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</si>
  <si>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</si>
  <si>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</si>
  <si>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</si>
  <si>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</si>
  <si>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</si>
  <si>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</si>
  <si>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</si>
  <si>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</si>
  <si>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</si>
  <si>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</si>
  <si>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</si>
  <si>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</si>
  <si>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</si>
  <si>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</si>
  <si>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</si>
  <si>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</si>
  <si>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</si>
  <si>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</si>
  <si>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</si>
  <si>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</si>
  <si>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</si>
  <si>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</si>
  <si>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</si>
  <si>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</si>
  <si>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</si>
  <si>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</si>
  <si>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</si>
  <si>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</si>
  <si>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</si>
  <si>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</si>
  <si>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</si>
  <si>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</si>
  <si>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</si>
  <si>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</si>
  <si>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</si>
  <si>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</si>
  <si>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</si>
  <si>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</si>
  <si>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</si>
  <si>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</si>
  <si>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</si>
  <si>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</si>
  <si>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</si>
  <si>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</si>
  <si>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</si>
  <si>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</si>
  <si>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</si>
  <si>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</si>
  <si>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</si>
  <si>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</si>
  <si>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</si>
  <si>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</si>
  <si>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</si>
  <si>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</si>
  <si>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</si>
  <si>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</si>
  <si>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</si>
  <si>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</si>
  <si>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</si>
  <si>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</si>
  <si>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</si>
  <si>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</si>
  <si>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</si>
  <si>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</si>
  <si>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</si>
  <si>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</si>
  <si>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</si>
  <si>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</si>
  <si>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</si>
  <si>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</si>
  <si>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</si>
  <si>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</si>
  <si>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</si>
  <si>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</si>
  <si>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</si>
  <si>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</si>
  <si>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</si>
  <si>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</si>
  <si>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</si>
  <si>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</si>
  <si>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</si>
  <si>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</si>
  <si>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</si>
  <si>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</si>
  <si>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</si>
  <si>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</si>
  <si>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</si>
  <si>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</si>
  <si>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</si>
  <si>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</si>
  <si>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</si>
  <si>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</si>
  <si>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</si>
  <si>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</si>
  <si>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</si>
  <si>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</si>
  <si>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</si>
  <si>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</si>
  <si>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</si>
  <si>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</si>
  <si>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</si>
  <si>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</si>
  <si>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</si>
  <si>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</si>
  <si>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</si>
  <si>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</si>
  <si>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</si>
  <si>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</si>
  <si>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</si>
  <si>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</si>
  <si>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</si>
  <si>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</si>
  <si>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</si>
  <si>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</si>
  <si>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</si>
  <si>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</si>
  <si>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</si>
  <si>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</si>
  <si>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</si>
  <si>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</si>
  <si>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</si>
  <si>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</si>
  <si>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</si>
  <si>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</si>
  <si>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</si>
  <si>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</si>
  <si>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</si>
  <si>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</si>
  <si>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</si>
  <si>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</si>
  <si>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</si>
  <si>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</si>
  <si>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</si>
  <si>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</si>
  <si>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</si>
  <si>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</si>
  <si>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</si>
  <si>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</si>
  <si>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</si>
  <si>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</si>
  <si>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</si>
  <si>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</si>
  <si>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</si>
  <si>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</si>
  <si>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</si>
  <si>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</si>
  <si>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</si>
  <si>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</si>
  <si>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</si>
  <si>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</si>
  <si>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</si>
  <si>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</si>
  <si>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</si>
  <si>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</si>
  <si>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</si>
  <si>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</si>
  <si>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</si>
  <si>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</si>
  <si>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</si>
  <si>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</si>
  <si>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</si>
  <si>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</si>
  <si>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</si>
  <si>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</si>
  <si>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</si>
  <si>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</si>
  <si>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</si>
  <si>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</si>
  <si>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</si>
  <si>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</si>
  <si>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</si>
  <si>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</si>
  <si>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</si>
  <si>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</si>
  <si>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</si>
  <si>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</si>
  <si>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</si>
  <si>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</si>
  <si>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</si>
  <si>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</si>
  <si>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</si>
  <si>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</si>
  <si>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</si>
  <si>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</si>
  <si>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</si>
  <si>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</si>
  <si>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</si>
  <si>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</si>
  <si>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</si>
  <si>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</si>
  <si>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</si>
  <si>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</si>
  <si>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</si>
  <si>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</si>
  <si>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</si>
  <si>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</si>
  <si>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</si>
  <si>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</si>
  <si>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</si>
  <si>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</si>
  <si>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</si>
  <si>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</si>
  <si>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</si>
  <si>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</si>
  <si>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</si>
  <si>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</si>
  <si>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</si>
  <si>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</si>
  <si>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</si>
  <si>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</si>
  <si>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</si>
  <si>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</si>
  <si>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</si>
  <si>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</si>
  <si>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</si>
  <si>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</si>
  <si>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</si>
  <si>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</si>
  <si>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</si>
  <si>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</si>
  <si>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</si>
  <si>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</si>
  <si>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</si>
  <si>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</si>
  <si>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</si>
  <si>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</si>
  <si>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</si>
  <si>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</si>
  <si>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</si>
  <si>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</si>
  <si>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</si>
  <si>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</si>
  <si>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</si>
  <si>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</si>
  <si>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</si>
  <si>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</si>
  <si>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</si>
  <si>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</si>
  <si>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</si>
  <si>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</si>
  <si>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</si>
  <si>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</si>
  <si>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</si>
  <si>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</si>
  <si>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</si>
  <si>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</si>
  <si>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</si>
  <si>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</si>
  <si>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</si>
  <si>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</si>
  <si>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</si>
  <si>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</si>
  <si>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</si>
  <si>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</si>
  <si>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</si>
  <si>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</si>
  <si>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</si>
  <si>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</si>
  <si>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</si>
  <si>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</si>
  <si>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</si>
  <si>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</si>
  <si>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</si>
  <si>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</si>
  <si>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</si>
  <si>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</si>
  <si>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</si>
  <si>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</si>
  <si>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</si>
  <si>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</si>
  <si>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</si>
  <si>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</si>
  <si>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</si>
  <si>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</si>
  <si>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</si>
  <si>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</si>
  <si>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</si>
  <si>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</si>
  <si>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</si>
  <si>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</si>
  <si>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</si>
  <si>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</si>
  <si>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</si>
  <si>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</si>
  <si>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</si>
  <si>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</si>
  <si>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</si>
  <si>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</si>
  <si>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</si>
  <si>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</si>
  <si>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</si>
  <si>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</si>
  <si>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</si>
  <si>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</si>
  <si>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</si>
  <si>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</si>
  <si>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</si>
  <si>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</si>
  <si>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</si>
  <si>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</si>
  <si>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</si>
  <si>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</si>
  <si>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</si>
  <si>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</si>
  <si>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</si>
  <si>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</si>
  <si>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</si>
  <si>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</si>
  <si>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</si>
  <si>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</si>
  <si>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</si>
  <si>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</si>
  <si>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</si>
  <si>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</si>
  <si>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</si>
  <si>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</si>
  <si>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</si>
  <si>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</si>
  <si>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</si>
  <si>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</si>
  <si>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</si>
  <si>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</si>
  <si>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</si>
  <si>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</si>
  <si>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</si>
  <si>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</si>
  <si>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</si>
  <si>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</si>
  <si>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</si>
  <si>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</si>
  <si>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</si>
  <si>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</si>
  <si>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</si>
  <si>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</si>
  <si>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</si>
  <si>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</si>
  <si>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</si>
  <si>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</si>
  <si>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</si>
  <si>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</si>
  <si>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</si>
  <si>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</si>
  <si>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</si>
  <si>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</si>
  <si>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</si>
  <si>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</si>
  <si>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</si>
  <si>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</si>
  <si>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</si>
  <si>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</si>
  <si>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</si>
  <si>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</si>
  <si>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</si>
  <si>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</si>
  <si>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</si>
  <si>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</si>
  <si>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</si>
  <si>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</si>
  <si>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</si>
  <si>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</si>
  <si>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</si>
  <si>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</si>
  <si>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</si>
  <si>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</si>
  <si>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</si>
  <si>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</si>
  <si>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</si>
  <si>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</si>
  <si>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</si>
  <si>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</si>
  <si>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</si>
  <si>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</si>
  <si>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</si>
  <si>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</si>
  <si>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</si>
  <si>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</si>
  <si>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</si>
  <si>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</si>
  <si>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</si>
  <si>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</si>
  <si>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</si>
  <si>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</si>
  <si>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</si>
  <si>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</si>
  <si>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</si>
  <si>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</si>
  <si>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</si>
  <si>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</si>
  <si>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</si>
  <si>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</si>
  <si>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</si>
  <si>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</si>
  <si>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</si>
  <si>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</si>
  <si>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</si>
  <si>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</si>
  <si>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</si>
  <si>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</si>
  <si>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</si>
  <si>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</si>
  <si>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</si>
  <si>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</si>
  <si>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</si>
  <si>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</si>
  <si>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</si>
  <si>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</si>
  <si>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</si>
  <si>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</si>
  <si>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</si>
  <si>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</si>
  <si>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</si>
  <si>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</si>
  <si>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</si>
  <si>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</si>
  <si>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</si>
  <si>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</si>
  <si>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</si>
  <si>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</si>
  <si>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</si>
  <si>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</si>
  <si>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</si>
  <si>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</si>
  <si>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</si>
  <si>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</si>
  <si>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</si>
  <si>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</si>
  <si>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</si>
  <si>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</si>
  <si>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</si>
  <si>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</si>
  <si>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</si>
  <si>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</si>
  <si>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</si>
  <si>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</si>
  <si>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</si>
  <si>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</si>
  <si>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</si>
  <si>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</si>
  <si>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</si>
  <si>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</si>
  <si>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</si>
  <si>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</si>
  <si>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</si>
  <si>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</si>
  <si>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</si>
  <si>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</si>
  <si>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</si>
  <si>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</si>
  <si>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</si>
  <si>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</si>
  <si>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</si>
  <si>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</si>
  <si>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</si>
  <si>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</si>
  <si>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</si>
  <si>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</si>
  <si>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</si>
  <si>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</si>
  <si>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</si>
  <si>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</si>
  <si>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</si>
  <si>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</si>
  <si>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</si>
  <si>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</si>
  <si>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</si>
  <si>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</si>
  <si>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</si>
  <si>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</si>
  <si>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</si>
  <si>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</si>
  <si>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</si>
  <si>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</si>
  <si>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</si>
  <si>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</si>
  <si>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</si>
  <si>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</si>
  <si>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</si>
  <si>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</si>
  <si>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</si>
  <si>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</si>
  <si>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</si>
  <si>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</si>
  <si>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</si>
  <si>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</si>
  <si>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</si>
  <si>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</si>
  <si>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</si>
  <si>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</si>
  <si>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</si>
  <si>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</si>
  <si>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</si>
  <si>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</si>
  <si>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</si>
  <si>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</si>
  <si>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</si>
  <si>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</si>
  <si>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</si>
  <si>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</si>
  <si>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</si>
  <si>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</si>
  <si>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</si>
  <si>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</si>
  <si>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</si>
  <si>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</si>
  <si>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</si>
  <si>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</si>
  <si>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</si>
  <si>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</si>
  <si>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</si>
  <si>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</si>
  <si>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</si>
  <si>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</si>
  <si>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</si>
  <si>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</si>
  <si>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</si>
  <si>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</si>
  <si>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</si>
  <si>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</si>
  <si>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</si>
  <si>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</si>
  <si>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</si>
  <si>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</si>
  <si>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</si>
  <si>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</si>
  <si>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</si>
  <si>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</si>
  <si>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</si>
  <si>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</si>
  <si>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</si>
  <si>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</si>
  <si>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</si>
  <si>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</si>
  <si>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</si>
  <si>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</si>
  <si>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</si>
  <si>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</si>
  <si>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</si>
  <si>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</si>
  <si>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</si>
  <si>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</si>
  <si>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</si>
  <si>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</si>
  <si>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</si>
  <si>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</si>
  <si>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</si>
  <si>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</si>
  <si>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</si>
  <si>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</si>
  <si>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</si>
  <si>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</si>
  <si>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</si>
  <si>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</si>
  <si>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</si>
  <si>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</si>
  <si>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</si>
  <si>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</si>
  <si>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</si>
  <si>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</si>
  <si>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</si>
  <si>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</si>
  <si>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</si>
  <si>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</si>
  <si>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</si>
  <si>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</si>
  <si>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</si>
  <si>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</si>
  <si>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</si>
  <si>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</si>
  <si>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</si>
  <si>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</si>
  <si>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</si>
  <si>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</si>
  <si>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</si>
  <si>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</si>
  <si>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</si>
  <si>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</si>
  <si>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</si>
  <si>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</si>
  <si>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</si>
  <si>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</si>
  <si>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</si>
  <si>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</si>
  <si>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</si>
  <si>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</si>
  <si>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</si>
  <si>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</si>
  <si>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</si>
  <si>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</si>
  <si>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</si>
  <si>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</si>
  <si>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</si>
  <si>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</si>
  <si>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</si>
  <si>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</si>
  <si>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</si>
  <si>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</si>
  <si>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</si>
  <si>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</si>
  <si>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</si>
  <si>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</si>
  <si>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</si>
  <si>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</si>
  <si>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</si>
  <si>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</si>
  <si>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</si>
  <si>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</si>
  <si>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</si>
  <si>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</si>
  <si>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</si>
  <si>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</si>
  <si>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</si>
  <si>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</si>
  <si>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</si>
  <si>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</si>
  <si>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</si>
  <si>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</si>
  <si>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</si>
  <si>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</si>
  <si>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</si>
  <si>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</si>
  <si>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</si>
  <si>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</si>
  <si>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</si>
  <si>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</si>
  <si>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</si>
  <si>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</si>
  <si>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</si>
  <si>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</si>
  <si>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</si>
  <si>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</si>
  <si>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</si>
  <si>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</si>
  <si>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</si>
  <si>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</si>
  <si>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</si>
  <si>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</si>
  <si>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</si>
  <si>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</si>
  <si>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</si>
  <si>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</si>
  <si>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</si>
  <si>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</si>
  <si>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</si>
  <si>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</si>
  <si>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</si>
  <si>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</si>
  <si>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</si>
  <si>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</si>
  <si>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</si>
  <si>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</si>
  <si>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</si>
  <si>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</si>
  <si>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</si>
  <si>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</si>
  <si>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</si>
  <si>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</si>
  <si>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</si>
  <si>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</si>
  <si>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</si>
  <si>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</si>
  <si>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</si>
  <si>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</si>
  <si>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</si>
  <si>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</si>
  <si>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</si>
  <si>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</si>
  <si>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</si>
  <si>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</si>
  <si>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</si>
  <si>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</si>
  <si>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</si>
  <si>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</si>
  <si>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</si>
  <si>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</si>
  <si>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</si>
  <si>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</si>
  <si>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</si>
  <si>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</si>
  <si>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</si>
  <si>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</si>
  <si>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</si>
  <si>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</si>
  <si>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</si>
  <si>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</si>
  <si>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</si>
  <si>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</si>
  <si>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</si>
  <si>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</si>
  <si>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</si>
  <si>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</si>
  <si>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</si>
  <si>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</si>
  <si>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</si>
  <si>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</si>
  <si>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</si>
  <si>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</si>
  <si>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</si>
  <si>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</si>
  <si>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</si>
  <si>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</si>
  <si>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</si>
  <si>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</si>
  <si>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</si>
  <si>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</si>
  <si>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</si>
  <si>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</si>
  <si>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</si>
  <si>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</si>
  <si>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</si>
  <si>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</si>
  <si>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</si>
  <si>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</si>
  <si>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</si>
  <si>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</si>
  <si>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</si>
  <si>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</si>
  <si>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</si>
  <si>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</si>
  <si>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</si>
  <si>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</si>
  <si>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</si>
  <si>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</si>
  <si>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</si>
  <si>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</si>
  <si>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</si>
  <si>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</si>
  <si>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</si>
  <si>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</si>
  <si>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</si>
  <si>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</si>
  <si>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</si>
  <si>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</si>
  <si>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</si>
  <si>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</si>
  <si>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</si>
  <si>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</si>
  <si>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</si>
  <si>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</si>
  <si>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</si>
  <si>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</si>
  <si>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</si>
  <si>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</si>
  <si>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</si>
  <si>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</si>
  <si>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</si>
  <si>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</si>
  <si>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</si>
  <si>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</si>
  <si>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</si>
  <si>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</si>
  <si>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</si>
  <si>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</si>
  <si>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</si>
  <si>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</si>
  <si>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</si>
  <si>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</si>
  <si>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</si>
  <si>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</si>
  <si>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</si>
  <si>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</si>
  <si>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</si>
  <si>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</si>
  <si>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</si>
  <si>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</si>
  <si>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</si>
  <si>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</si>
  <si>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</si>
  <si>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</si>
  <si>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</si>
  <si>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</si>
  <si>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</si>
  <si>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</si>
  <si>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</si>
  <si>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</si>
  <si>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</si>
  <si>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</si>
  <si>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</si>
  <si>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</si>
  <si>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</si>
  <si>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</si>
  <si>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</si>
  <si>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</si>
  <si>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</si>
  <si>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</si>
  <si>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</si>
  <si>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</si>
  <si>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</si>
  <si>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</si>
  <si>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</si>
  <si>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</si>
  <si>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</si>
  <si>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</si>
  <si>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</si>
  <si>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</si>
  <si>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</si>
  <si>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</si>
  <si>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</si>
  <si>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</si>
  <si>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</si>
  <si>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</si>
  <si>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</si>
  <si>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</si>
  <si>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</si>
  <si>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</si>
  <si>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</si>
  <si>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</si>
  <si>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</si>
  <si>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</si>
  <si>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</si>
  <si>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</si>
  <si>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</si>
  <si>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</si>
  <si>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</si>
  <si>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</si>
  <si>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</si>
  <si>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</si>
  <si>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</si>
  <si>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</si>
  <si>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</si>
  <si>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</si>
  <si>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</si>
  <si>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</si>
  <si>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</si>
  <si>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</si>
  <si>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</si>
  <si>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</si>
  <si>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</si>
  <si>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</si>
  <si>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</si>
  <si>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</si>
  <si>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</si>
  <si>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</si>
  <si>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</si>
  <si>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</si>
  <si>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</si>
  <si>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</si>
  <si>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</si>
  <si>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</si>
  <si>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</si>
  <si>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</si>
  <si>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</si>
  <si>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</si>
  <si>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</si>
  <si>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</si>
  <si>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</si>
  <si>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</si>
  <si>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</si>
  <si>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</si>
  <si>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</si>
  <si>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</si>
  <si>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</si>
  <si>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</si>
  <si>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</si>
  <si>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</si>
  <si>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</si>
  <si>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</si>
  <si>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</si>
  <si>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</si>
  <si>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</si>
  <si>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</si>
  <si>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</si>
  <si>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</si>
  <si>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</si>
  <si>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</si>
  <si>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</si>
  <si>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</si>
  <si>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</si>
  <si>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</si>
  <si>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</si>
  <si>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</si>
  <si>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</si>
  <si>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</si>
  <si>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</si>
  <si>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</si>
  <si>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</si>
  <si>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</si>
  <si>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</si>
  <si>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</si>
  <si>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</si>
  <si>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</si>
  <si>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</si>
  <si>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</si>
  <si>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</si>
  <si>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</si>
  <si>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</si>
  <si>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</si>
  <si>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</si>
  <si>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</si>
  <si>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</si>
  <si>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</si>
  <si>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</si>
  <si>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</si>
  <si>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</si>
  <si>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</si>
  <si>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</si>
  <si>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</si>
  <si>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</si>
  <si>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</si>
  <si>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</si>
  <si>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</si>
  <si>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</si>
  <si>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</si>
  <si>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</si>
  <si>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</si>
  <si>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</si>
  <si>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</si>
  <si>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</si>
  <si>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</si>
  <si>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</si>
  <si>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</si>
  <si>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</si>
  <si>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</si>
  <si>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</si>
  <si>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</si>
  <si>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</si>
  <si>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</si>
  <si>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</si>
  <si>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</si>
  <si>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</si>
  <si>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</si>
  <si>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</si>
  <si>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</si>
  <si>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</si>
  <si>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</si>
  <si>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</si>
  <si>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</si>
  <si>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</si>
  <si>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</si>
  <si>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</si>
  <si>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</si>
  <si>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</si>
  <si>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</si>
  <si>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</si>
  <si>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</si>
  <si>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</si>
  <si>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</si>
  <si>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</si>
  <si>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</si>
  <si>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</si>
  <si>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</si>
  <si>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</si>
  <si>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</si>
  <si>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</si>
  <si>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</si>
  <si>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</si>
  <si>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</si>
  <si>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</si>
  <si>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</si>
  <si>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</si>
  <si>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</si>
  <si>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</si>
  <si>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</si>
  <si>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</si>
  <si>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</si>
  <si>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</si>
  <si>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</si>
  <si>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</si>
  <si>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</si>
  <si>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</si>
  <si>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</si>
  <si>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</si>
  <si>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</si>
  <si>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</si>
  <si>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</si>
  <si>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</si>
  <si>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</si>
  <si>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</si>
  <si>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</si>
  <si>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</si>
  <si>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</si>
  <si>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</si>
  <si>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</si>
  <si>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</si>
  <si>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</si>
  <si>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</si>
  <si>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</si>
  <si>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</si>
  <si>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</si>
  <si>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</si>
  <si>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</si>
  <si>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</si>
  <si>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</si>
  <si>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</si>
  <si>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</si>
  <si>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</si>
  <si>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</si>
  <si>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</si>
  <si>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</si>
  <si>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</si>
  <si>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</si>
  <si>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</si>
  <si>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</si>
  <si>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</si>
  <si>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</si>
  <si>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</si>
  <si>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</si>
  <si>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</si>
  <si>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</si>
  <si>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</si>
  <si>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</si>
  <si>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</si>
  <si>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</si>
  <si>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</si>
  <si>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</si>
  <si>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</si>
  <si>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</si>
  <si>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</si>
  <si>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</si>
  <si>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</si>
  <si>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</si>
  <si>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</si>
  <si>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</si>
  <si>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</si>
  <si>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</si>
  <si>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</si>
  <si>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</si>
  <si>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</si>
  <si>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</si>
  <si>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</si>
  <si>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</si>
  <si>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</si>
  <si>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</si>
  <si>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</si>
  <si>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</si>
  <si>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</si>
  <si>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</si>
  <si>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</si>
  <si>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</si>
  <si>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</si>
  <si>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</si>
  <si>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</si>
  <si>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</si>
  <si>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</si>
  <si>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</si>
  <si>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</si>
  <si>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</si>
  <si>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</si>
  <si>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</si>
  <si>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</si>
  <si>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</si>
  <si>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</si>
  <si>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</si>
  <si>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</si>
  <si>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</si>
  <si>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</si>
  <si>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</si>
  <si>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</si>
  <si>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</si>
  <si>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</si>
  <si>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</si>
  <si>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</si>
  <si>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</si>
  <si>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</si>
  <si>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</si>
  <si>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</si>
  <si>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</si>
  <si>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</si>
  <si>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</si>
  <si>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</si>
  <si>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</si>
  <si>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</si>
  <si>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</si>
  <si>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</si>
  <si>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</si>
  <si>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</si>
  <si>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</si>
  <si>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</si>
  <si>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</si>
  <si>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</si>
  <si>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</si>
  <si>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</si>
  <si>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</si>
  <si>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</si>
  <si>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</si>
  <si>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</si>
  <si>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</si>
  <si>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</si>
  <si>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</si>
  <si>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</si>
  <si>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</si>
  <si>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</si>
  <si>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</si>
  <si>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</si>
  <si>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</si>
  <si>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</si>
  <si>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</si>
  <si>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</si>
  <si>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</si>
  <si>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</si>
  <si>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</si>
  <si>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</si>
  <si>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</si>
  <si>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</si>
  <si>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</si>
  <si>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</si>
  <si>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</si>
  <si>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</si>
  <si>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</si>
  <si>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</si>
  <si>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</si>
  <si>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</si>
  <si>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</si>
  <si>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</si>
  <si>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</si>
  <si>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</si>
  <si>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</si>
  <si>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</si>
  <si>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</si>
  <si>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</si>
  <si>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</si>
  <si>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</si>
  <si>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</si>
  <si>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</si>
  <si>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</si>
  <si>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</si>
  <si>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</si>
  <si>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</si>
  <si>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</si>
  <si>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</si>
  <si>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</si>
  <si>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</si>
  <si>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</si>
  <si>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</si>
  <si>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</si>
  <si>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</si>
  <si>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</si>
  <si>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</si>
  <si>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</si>
  <si>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</si>
  <si>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</si>
  <si>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</si>
  <si>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</si>
  <si>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</si>
  <si>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</si>
  <si>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</si>
  <si>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</si>
  <si>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</si>
  <si>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</si>
  <si>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</si>
  <si>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</si>
  <si>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</si>
  <si>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</si>
  <si>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</si>
  <si>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</si>
  <si>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</si>
  <si>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</si>
  <si>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</si>
  <si>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</si>
  <si>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</si>
  <si>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</si>
  <si>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</si>
  <si>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</si>
  <si>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</si>
  <si>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</si>
  <si>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</si>
  <si>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</si>
  <si>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</si>
  <si>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</si>
  <si>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</si>
  <si>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</si>
  <si>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</si>
  <si>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</si>
  <si>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</si>
  <si>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</si>
  <si>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</si>
  <si>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</si>
  <si>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</si>
  <si>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</si>
  <si>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</si>
  <si>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</si>
  <si>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</si>
  <si>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</si>
  <si>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</si>
  <si>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</si>
  <si>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</si>
  <si>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</si>
  <si>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</si>
  <si>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</si>
  <si>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</si>
  <si>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</si>
  <si>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</si>
  <si>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</si>
  <si>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</si>
  <si>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</si>
  <si>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</si>
  <si>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</si>
  <si>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</si>
  <si>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</si>
  <si>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</si>
  <si>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</si>
  <si>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</si>
  <si>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</si>
  <si>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</si>
  <si>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</si>
  <si>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</si>
  <si>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</si>
  <si>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</si>
  <si>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</si>
  <si>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</si>
  <si>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</si>
  <si>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</si>
  <si>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</si>
  <si>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</si>
  <si>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</si>
  <si>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</si>
  <si>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</si>
  <si>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</si>
  <si>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</si>
  <si>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</si>
  <si>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</si>
  <si>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</si>
  <si>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</si>
  <si>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</si>
  <si>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</si>
  <si>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</si>
  <si>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</si>
  <si>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</si>
  <si>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</si>
  <si>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</si>
  <si>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</si>
  <si>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</si>
  <si>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</si>
  <si>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</si>
  <si>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</si>
  <si>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</si>
  <si>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</si>
  <si>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</si>
  <si>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</si>
  <si>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</si>
  <si>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</si>
  <si>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</si>
  <si>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</si>
  <si>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</si>
  <si>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</si>
  <si>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</si>
  <si>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</si>
  <si>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</si>
  <si>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</si>
  <si>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</si>
  <si>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</si>
  <si>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</si>
  <si>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</si>
  <si>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</si>
  <si>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</si>
  <si>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</si>
  <si>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</si>
  <si>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</si>
  <si>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</si>
  <si>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</si>
  <si>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</si>
  <si>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</si>
  <si>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</si>
  <si>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</si>
  <si>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</si>
  <si>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</si>
  <si>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</si>
  <si>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</si>
  <si>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</si>
  <si>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</si>
  <si>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</si>
  <si>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</si>
  <si>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</si>
  <si>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</si>
  <si>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</si>
  <si>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</si>
  <si>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</si>
  <si>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</si>
  <si>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</si>
  <si>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</si>
  <si>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</si>
  <si>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</si>
  <si>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</si>
  <si>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</si>
  <si>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</si>
  <si>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</si>
  <si>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</si>
  <si>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</si>
  <si>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</si>
  <si>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</si>
  <si>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</si>
  <si>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</si>
  <si>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</si>
  <si>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</si>
  <si>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</si>
  <si>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</si>
  <si>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</si>
  <si>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</si>
  <si>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</si>
  <si>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</si>
  <si>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</si>
  <si>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</si>
  <si>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</si>
  <si>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volejbal - bežné transfery</t>
  </si>
  <si>
    <t>BU072025</t>
  </si>
  <si>
    <t>202500015</t>
  </si>
  <si>
    <t>prevádzkové náklady telocvične 2/2025</t>
  </si>
  <si>
    <t>42233470</t>
  </si>
  <si>
    <t>Dobré zo Slovenska, Prešov</t>
  </si>
  <si>
    <t>25012</t>
  </si>
  <si>
    <t>prenájom telocvične počas zápasov 02/2025</t>
  </si>
  <si>
    <t>258007</t>
  </si>
  <si>
    <t>prenájom telocvične za 01/2025 - tréningy</t>
  </si>
  <si>
    <t>258008</t>
  </si>
  <si>
    <t>prenájom telocvičňa za 01/2025 - zápasy</t>
  </si>
  <si>
    <t>25011</t>
  </si>
  <si>
    <t>prenájom telocvične 1/2025 - kadetky</t>
  </si>
  <si>
    <t>202500020</t>
  </si>
  <si>
    <t>prevádzkové náklady telocvičňa  za 03/2025</t>
  </si>
  <si>
    <t>202500023</t>
  </si>
  <si>
    <t>prevádzkové náklady telocvičňa za 04/2025</t>
  </si>
  <si>
    <t>25019</t>
  </si>
  <si>
    <t>prenájom telocvične 02/2025 zápasy kadetky</t>
  </si>
  <si>
    <t>2/2025</t>
  </si>
  <si>
    <t>náklady na činnosť klubu v zmysle uzatvorenej dohody č. 78/2025 - odmena trénera za 01/2025</t>
  </si>
  <si>
    <t>MŠK Púchov</t>
  </si>
  <si>
    <t>02/25</t>
  </si>
  <si>
    <t>odmena trénera za mesiac 02/2025</t>
  </si>
  <si>
    <t>1/2025</t>
  </si>
  <si>
    <t>odmena trénera za mesiac 01/2025</t>
  </si>
  <si>
    <t>01/25</t>
  </si>
  <si>
    <t>BU082025</t>
  </si>
  <si>
    <t>2025009</t>
  </si>
  <si>
    <t>náklady na činnosť klubu v zmysle uzatvorenej dohody č. 79/2025 - doprava autobusom na  zápas 18.1.2025</t>
  </si>
  <si>
    <t>42403961</t>
  </si>
  <si>
    <t>Volejbalová mládež Senica</t>
  </si>
  <si>
    <t>2025015</t>
  </si>
  <si>
    <t xml:space="preserve">doprava autobusom na zápas 19.1.2025 </t>
  </si>
  <si>
    <t>2025008</t>
  </si>
  <si>
    <t>doprava autobusom na zápas 18.1. - 19.1.2025 - stropkov, Prešov</t>
  </si>
  <si>
    <t>1725</t>
  </si>
  <si>
    <t>náklady na činnosť klubu v zmysle uzatovorenej dohody č. 57/2025 - ubytovanie počas sústredenia 9.-11.5.2025</t>
  </si>
  <si>
    <t>42088101</t>
  </si>
  <si>
    <t>MVK Snina</t>
  </si>
  <si>
    <t>120250020</t>
  </si>
  <si>
    <t>náklady na činnosť klubu v zmysle uzatvorenej dohody č. 58/2025 - nákup dresov 44 kusov</t>
  </si>
  <si>
    <t>31992927</t>
  </si>
  <si>
    <t>VK Spišská Nová Ves</t>
  </si>
  <si>
    <t>ubytovanie počas sústredenia 29.5.-1.6.2025</t>
  </si>
  <si>
    <t>BU0820205</t>
  </si>
  <si>
    <t>2025003</t>
  </si>
  <si>
    <t>náklady na činnosť klubu v zmysle uzatvorenej dohody č. 59/2025 - odmena za výkon rozhodcu</t>
  </si>
  <si>
    <t>37884760</t>
  </si>
  <si>
    <t>VKM Stará Ľubovňa</t>
  </si>
  <si>
    <t>10/2025</t>
  </si>
  <si>
    <t>odmena za výkon rozhodcu 8.3.2025</t>
  </si>
  <si>
    <t>7025011</t>
  </si>
  <si>
    <t>preájom mestskej ŠH za mesiac 01/2025</t>
  </si>
  <si>
    <t>225000103</t>
  </si>
  <si>
    <t>náklady na činnosť klubu v zmysle uzatvorenej dohody č. 63/2025 - ubytovanie, strava počas Majstrovstiev SR kadetov</t>
  </si>
  <si>
    <t>31942661</t>
  </si>
  <si>
    <t>TJ Slávia Svidník</t>
  </si>
  <si>
    <t>2025/9</t>
  </si>
  <si>
    <t>stravovanie počas Majstrovstiev SR kadetov</t>
  </si>
  <si>
    <t>13/2025</t>
  </si>
  <si>
    <t>náklady na činnosť klubu v zmysleuzatvorenej dohody č. 61/2025 - doprava na zápas Rzeszow</t>
  </si>
  <si>
    <t>2121705014</t>
  </si>
  <si>
    <t>ŠŠK ZŠ 8.Mája, Svidník</t>
  </si>
  <si>
    <t>2502336</t>
  </si>
  <si>
    <t>volejbalové dresy 18 ks</t>
  </si>
  <si>
    <t>5025001</t>
  </si>
  <si>
    <t>náklady na činnosť klubu v zmysle uzatvorenej dohody č. 14/2025 - prenájom telocvične 1/2025</t>
  </si>
  <si>
    <t>55817262</t>
  </si>
  <si>
    <t>Volejbalový klub Šamorín</t>
  </si>
  <si>
    <t>5025009</t>
  </si>
  <si>
    <t>prenájom telocvične za 04/2025</t>
  </si>
  <si>
    <t>20250193</t>
  </si>
  <si>
    <t>volejbalové dresy</t>
  </si>
  <si>
    <t>3/2024/2025</t>
  </si>
  <si>
    <t>náklady na činnosť klubu v zmysle uzatvorenej dohody č. 81/2025 - prenájom telocvične ZŠ Atómová</t>
  </si>
  <si>
    <t>HIT Trnava</t>
  </si>
  <si>
    <t>32025</t>
  </si>
  <si>
    <t>prenájom telocvične ZŠ K.Mahra</t>
  </si>
  <si>
    <t>112250001</t>
  </si>
  <si>
    <t>náklady na činnosť klubu v zmysle uzatvorenej dohody č. 35/2025 - volejbalová sieť</t>
  </si>
  <si>
    <t>36137405</t>
  </si>
  <si>
    <t>VK Tvrdošín</t>
  </si>
  <si>
    <t>25015</t>
  </si>
  <si>
    <t>spotrebný materiál - HD kamera</t>
  </si>
  <si>
    <t>25004</t>
  </si>
  <si>
    <t>športový materiál - ponožky</t>
  </si>
  <si>
    <t>031025</t>
  </si>
  <si>
    <t xml:space="preserve">športový materiál - bundy s potlačou </t>
  </si>
  <si>
    <t>250013</t>
  </si>
  <si>
    <t>náklady na činnosť klubu v zmysle uzatvorenej dohody č. 66/2025 - doprava hráčok na zápas</t>
  </si>
  <si>
    <t>36162469</t>
  </si>
  <si>
    <t>MŠK Vranov nad Topľou</t>
  </si>
  <si>
    <t>04/2025</t>
  </si>
  <si>
    <t>dopava hráčok  na zápas</t>
  </si>
  <si>
    <t>09/2025</t>
  </si>
  <si>
    <t xml:space="preserve">doprava hráčok na zápas </t>
  </si>
  <si>
    <t>2025113</t>
  </si>
  <si>
    <t>náklady na činnosť klubu za výchovu hráčky - doprava autobusom Ancona ITA 15.4.2025</t>
  </si>
  <si>
    <t>MVK Nové Mesto nad Váhom</t>
  </si>
  <si>
    <t>2025002</t>
  </si>
  <si>
    <t>náklady na činnosť klubu za výchovu hráčky - doprava na zápas 22.2.2025</t>
  </si>
  <si>
    <t>VD 01/2025</t>
  </si>
  <si>
    <t>náklady na činnosť CTM v zmysle uzatvorenej zmluvy 87/23 - odmena rozhodcu, zapisovateľa  a občerstvenie počas zápasu</t>
  </si>
  <si>
    <t>VK Slávia UK Bratislava</t>
  </si>
  <si>
    <t>VD 02/2025</t>
  </si>
  <si>
    <t>odmena rozhodcu, zapisovateľky, občerstvenie počas zápasu</t>
  </si>
  <si>
    <t>VD 03/2025</t>
  </si>
  <si>
    <t>odmena rozhodcu, zapisovateľky počas zápasu</t>
  </si>
  <si>
    <t>VD 04/2025</t>
  </si>
  <si>
    <t>3250001837</t>
  </si>
  <si>
    <t>ubytovanie počas M SR kadetiek v Žiline</t>
  </si>
  <si>
    <t>3250001907</t>
  </si>
  <si>
    <t>stravovanie počas M SR kadetiek v Žiline</t>
  </si>
  <si>
    <t>2849</t>
  </si>
  <si>
    <t>občerstvenie pre hráčky M SR kadetky</t>
  </si>
  <si>
    <t>2505027</t>
  </si>
  <si>
    <t>ubytovanie počas M SR mladších žiačok v Trnave</t>
  </si>
  <si>
    <t>PD46/2025</t>
  </si>
  <si>
    <t>stravovanie počas M SR mladších žiačok v Trnave</t>
  </si>
  <si>
    <t>25025</t>
  </si>
  <si>
    <t>náklady na činnosť CTM v zmysle uzatvorenej zmluvy 89/23 - výroba hliníkových blokársky stolov - 3 kusy</t>
  </si>
  <si>
    <t>42080207</t>
  </si>
  <si>
    <t>VK Mirad PU Prešov</t>
  </si>
  <si>
    <t>202500012</t>
  </si>
  <si>
    <t>prevádzkové náklady - telocvičňa za 01/2025</t>
  </si>
  <si>
    <t>202500027</t>
  </si>
  <si>
    <t>prevádzkové náklady - telocvičňa za 02/2025</t>
  </si>
  <si>
    <t>20250101</t>
  </si>
  <si>
    <t>náklady na činnosť CTM v zmysle uzatvorenej zmluvy 90/23 - odmena za výkon rozhodcu</t>
  </si>
  <si>
    <t>2025004</t>
  </si>
  <si>
    <t>odmena za výkon rozhodcu</t>
  </si>
  <si>
    <t>25012025</t>
  </si>
  <si>
    <t>2500001</t>
  </si>
  <si>
    <t>odmena za sužby trénera 01/2025</t>
  </si>
  <si>
    <t>2025006</t>
  </si>
  <si>
    <t>2500003</t>
  </si>
  <si>
    <t>odmena za služby trénera 03/2025</t>
  </si>
  <si>
    <t>250099</t>
  </si>
  <si>
    <t>prenájom krytej plavárne 24 hodín</t>
  </si>
  <si>
    <t>012025</t>
  </si>
  <si>
    <t>náklady na činnosť CTM v zmysle uzatvorenej zmluvy 91/23 - ubytovanie hráčov za 01/2025</t>
  </si>
  <si>
    <t>022025</t>
  </si>
  <si>
    <t>ubytovanie hráčov za 02/2025</t>
  </si>
  <si>
    <t>náklady na činnosť OCM v zmysle uzatvorenej zmluvy 76/23 - odmena trénera za 01/2025</t>
  </si>
  <si>
    <t>17639247</t>
  </si>
  <si>
    <t>VK Palas Levice</t>
  </si>
  <si>
    <t>202501</t>
  </si>
  <si>
    <t>odmena za služby trénera za 01/2025</t>
  </si>
  <si>
    <t>2025/02</t>
  </si>
  <si>
    <t>odmena za služby trénera za 02/2025</t>
  </si>
  <si>
    <t>032025</t>
  </si>
  <si>
    <t>odmena za služby trénera za 03/2025</t>
  </si>
  <si>
    <t>5/2025</t>
  </si>
  <si>
    <t>2025/03</t>
  </si>
  <si>
    <t>7/2025</t>
  </si>
  <si>
    <t>odmena za služby trénera za 04/2025</t>
  </si>
  <si>
    <t>042025</t>
  </si>
  <si>
    <t>01/2025</t>
  </si>
  <si>
    <t>odmena za služby trénera za 05/2025</t>
  </si>
  <si>
    <t>2025/05</t>
  </si>
  <si>
    <t>25056</t>
  </si>
  <si>
    <t>športový materiál - volejbalová lopta 39 kusov</t>
  </si>
  <si>
    <t>052025</t>
  </si>
  <si>
    <t>odmena trénera za 05/2025</t>
  </si>
  <si>
    <t>2025207</t>
  </si>
  <si>
    <t>náklady na činnosť OCM v zmysle uzatvorenej zmluvy 77/23 - prenájom mestskej ŠH 02/2025</t>
  </si>
  <si>
    <t>14222442</t>
  </si>
  <si>
    <t>ŠKM Liptovský Hrádok</t>
  </si>
  <si>
    <t>2025/677</t>
  </si>
  <si>
    <t>prenájom mestskej ŠH za 05/2025</t>
  </si>
  <si>
    <t>082025</t>
  </si>
  <si>
    <t>odmena za služby trénra za 04/2025</t>
  </si>
  <si>
    <t>1025008</t>
  </si>
  <si>
    <t>náklady na činnosť OCM v zmysle uzatvorenej zmluvy 78/23 - prenájom telocvične 1/25</t>
  </si>
  <si>
    <t>35629088</t>
  </si>
  <si>
    <t>VK Slávia SPU Nitra</t>
  </si>
  <si>
    <t>3/2025</t>
  </si>
  <si>
    <t>odmena za výkon rozhodcu 2.2.2025</t>
  </si>
  <si>
    <t>1025014</t>
  </si>
  <si>
    <t>prenájom telocvične za 02/2025</t>
  </si>
  <si>
    <t>01-2024</t>
  </si>
  <si>
    <t>odmena  trénera 01/2025</t>
  </si>
  <si>
    <t>02-2024</t>
  </si>
  <si>
    <t>odmena trénera za 01/2025</t>
  </si>
  <si>
    <t>odmena  trénera 02/2025</t>
  </si>
  <si>
    <t>odmena trénera za 02/2025</t>
  </si>
  <si>
    <t>4</t>
  </si>
  <si>
    <t>prenájom telocvične za 01/2025</t>
  </si>
  <si>
    <t>4/2025</t>
  </si>
  <si>
    <t>odmena za výkon rozhodcu 8.2.2025</t>
  </si>
  <si>
    <t>25/9</t>
  </si>
  <si>
    <t>prenájom veľkej telocvične 01/2025</t>
  </si>
  <si>
    <t>1025025</t>
  </si>
  <si>
    <t>náklady na činnosť OCM v zmysle uzatvorenej zmluvy 79/23 - prenájom telocvične za 05/2025</t>
  </si>
  <si>
    <t>31875742</t>
  </si>
  <si>
    <t>ZŠK UKF Nitra</t>
  </si>
  <si>
    <t>1025021</t>
  </si>
  <si>
    <t>1025012</t>
  </si>
  <si>
    <t>092025</t>
  </si>
  <si>
    <t>vstup do posilňovne 01-03/2025</t>
  </si>
  <si>
    <t>1025016</t>
  </si>
  <si>
    <t>prenájom telocvične za 03/2025</t>
  </si>
  <si>
    <t>náklady na činnosť OCM v zmysle uzatvorenej zmluvy 80/23 - odmena trénera za 02/2025</t>
  </si>
  <si>
    <t>42237548</t>
  </si>
  <si>
    <t>VK Junior 2012 Poprad</t>
  </si>
  <si>
    <t>2025005</t>
  </si>
  <si>
    <t>odmena trénera za 03/2025</t>
  </si>
  <si>
    <t>20250002</t>
  </si>
  <si>
    <t>odmena za výkon rozhodcu 1.2.2025</t>
  </si>
  <si>
    <t>BU062025</t>
  </si>
  <si>
    <t>náklady na činnosť klubu v zmysle uzatvorenej zmluvy 81/23 - ubytovanie, strava počas sústredenia</t>
  </si>
  <si>
    <t>20250001</t>
  </si>
  <si>
    <t>preprava na zápas 11.1.2025</t>
  </si>
  <si>
    <t>20250005</t>
  </si>
  <si>
    <t>preprava na zápas 18.1.2025</t>
  </si>
  <si>
    <t>511250010</t>
  </si>
  <si>
    <t>náklady na činnosť OCM v zmysle uzatvorenej zmluvy 83/23  - prenájom telocvične za 01/2025</t>
  </si>
  <si>
    <t>20250004</t>
  </si>
  <si>
    <t>zabezpečenie kond.tréningov 20 hodín 03/25</t>
  </si>
  <si>
    <t>20250003</t>
  </si>
  <si>
    <t>zabezpečenie kondičných tréningov 20 hodín 02/25</t>
  </si>
  <si>
    <t>zabezpečenie kond.tréningov 20 hodín za 01/25</t>
  </si>
  <si>
    <t>2025028</t>
  </si>
  <si>
    <t>náklady na činnosť klubu OCM  v zmysle uzatvorenej zmluvy 84/23 - prenájom športovej haly</t>
  </si>
  <si>
    <t>37905236</t>
  </si>
  <si>
    <t>VA UNIZA Žilina</t>
  </si>
  <si>
    <t>2025029</t>
  </si>
  <si>
    <t>prenájom športovej haly</t>
  </si>
  <si>
    <t>0000004122</t>
  </si>
  <si>
    <t>ubytovanie počas M SR U16 Veľký Krtíš</t>
  </si>
  <si>
    <t>náklady na činnosť CPV v zmysle uzatvorenej zmluvy - odmena za služby trénera za 01/2025</t>
  </si>
  <si>
    <t>50550918</t>
  </si>
  <si>
    <t>Športom k radosti Beachclub Prešov</t>
  </si>
  <si>
    <t>20250201</t>
  </si>
  <si>
    <t>20250301</t>
  </si>
  <si>
    <t>20250401</t>
  </si>
  <si>
    <t>20250501</t>
  </si>
  <si>
    <t>6250070</t>
  </si>
  <si>
    <t>prevádzkové náklady za 1-5/2025 počas prenájmu</t>
  </si>
  <si>
    <t>9233</t>
  </si>
  <si>
    <t>spotrebný materiál</t>
  </si>
  <si>
    <t>8692025</t>
  </si>
  <si>
    <t>250390</t>
  </si>
  <si>
    <t>doprava počas Kvalifikácie ME RD U22 dievčatá 2.-6.7.2025 v Púchove</t>
  </si>
  <si>
    <t>33558884</t>
  </si>
  <si>
    <t>Stanislav Bohdan, Trnava</t>
  </si>
  <si>
    <t>9102025</t>
  </si>
  <si>
    <t>20251138</t>
  </si>
  <si>
    <t xml:space="preserve">medaile so šnúrkou 810 kusov na Festival mládeže </t>
  </si>
  <si>
    <t>36531154</t>
  </si>
  <si>
    <t>Demi Šport plus, s.r.o., Trnava</t>
  </si>
  <si>
    <t>9092025</t>
  </si>
  <si>
    <t>2025027</t>
  </si>
  <si>
    <t>stravovanie hráčov RD beach počas sútredenia 14.-19.7.2025 v Bardejpve</t>
  </si>
  <si>
    <t>50055798</t>
  </si>
  <si>
    <t>BRM Restaurant, s.r.o., Bardejov</t>
  </si>
  <si>
    <t>mzdy zamestnancov za mesiac 07/2025 - 7 osôb</t>
  </si>
  <si>
    <t>osoba 1-7</t>
  </si>
  <si>
    <t>9062025</t>
  </si>
  <si>
    <t>20250624</t>
  </si>
  <si>
    <t>spracovanie účtovnej a mzdovej agendy za mesiac 06/2025 v zmysle uzatvorenej zmluvy</t>
  </si>
  <si>
    <t>40978401</t>
  </si>
  <si>
    <t>Jana Mrázová Bátiková, Bratislava</t>
  </si>
  <si>
    <t>7532025</t>
  </si>
  <si>
    <t>2025012</t>
  </si>
  <si>
    <t>odmena za výkon zapisovateľa počas Zlatej EL mužov a žien 6.-8.6.2025 v Bratislave</t>
  </si>
  <si>
    <t>54860067</t>
  </si>
  <si>
    <t>Daniel Koháni, Prešov</t>
  </si>
  <si>
    <t>8782025</t>
  </si>
  <si>
    <t>6252100507</t>
  </si>
  <si>
    <t>spoločné prevádzkové náklady za 08/2025 v zmysle uzatvorenej zmluvy</t>
  </si>
  <si>
    <t>50109936</t>
  </si>
  <si>
    <t>Tehelné, a.s., Bratislava</t>
  </si>
  <si>
    <t>8792025</t>
  </si>
  <si>
    <t>6252100508</t>
  </si>
  <si>
    <t>prenájom kancelárskych priestorov, parkovanie za 08/2025 v zmysle uzatvorenej zmluvy</t>
  </si>
  <si>
    <t>9632025</t>
  </si>
  <si>
    <t>2025005247</t>
  </si>
  <si>
    <t>ubytovanie, strava, služby počas sústredenia a PZ RD žien 6.7.-28.7.2025 v Púchove</t>
  </si>
  <si>
    <t>36845981</t>
  </si>
  <si>
    <t>Alexandra Hotel, s.r.o., Púchov</t>
  </si>
  <si>
    <t>9842025</t>
  </si>
  <si>
    <t>25070013</t>
  </si>
  <si>
    <t>prenájom športovej haly počas sústredenia RD mužov 6.7.-27.7.2025</t>
  </si>
  <si>
    <t>35950366</t>
  </si>
  <si>
    <t>Sport§Training Centre, s.r.o., Púchov</t>
  </si>
  <si>
    <t>9862025</t>
  </si>
  <si>
    <t>13250066</t>
  </si>
  <si>
    <t>prenájom technického vybavenia pre RD v zmysle uzatvorenej zmluvy</t>
  </si>
  <si>
    <t>36246565</t>
  </si>
  <si>
    <t>R.B.X.T., a.s., Skalica</t>
  </si>
  <si>
    <t>9952025</t>
  </si>
  <si>
    <t>625010177</t>
  </si>
  <si>
    <t>nájomné skladové priestory + parkovné za mesiac 09/2025 v zmysle zmluvy</t>
  </si>
  <si>
    <t>44269340</t>
  </si>
  <si>
    <t>Grafobal Group, a.s., Bratislava</t>
  </si>
  <si>
    <t>9962025</t>
  </si>
  <si>
    <t>625010175</t>
  </si>
  <si>
    <t>prenájom parkovacieho miesta 1x za 09/2025</t>
  </si>
  <si>
    <t>10032025</t>
  </si>
  <si>
    <t>20250011</t>
  </si>
  <si>
    <t>odmena za služby trénera za mesiac 07/2025 v zmysle uzatvorenej zmluvy</t>
  </si>
  <si>
    <t>47179191</t>
  </si>
  <si>
    <t>Peter Šmahel, Bratislava</t>
  </si>
  <si>
    <t>10042025</t>
  </si>
  <si>
    <t>52585964</t>
  </si>
  <si>
    <t>Pavol Nemec, Huemnné</t>
  </si>
  <si>
    <t>10062025</t>
  </si>
  <si>
    <t>odmena za služby štatistika pri RD mužov za mesiac 08/2025 v zmysle uzatvorenej zmluvy</t>
  </si>
  <si>
    <t>54478111</t>
  </si>
  <si>
    <t>Michal Kotulič, Uhorská Ves</t>
  </si>
  <si>
    <t>10072025</t>
  </si>
  <si>
    <t>825</t>
  </si>
  <si>
    <t>odmena za služby asistenta trénera pri RD mužov za mesiac 08/2025 v zmysle uzatvorenej zmlvuy</t>
  </si>
  <si>
    <t>09232303</t>
  </si>
  <si>
    <t>Bc. Tomáš Samsely, Praha</t>
  </si>
  <si>
    <t>10092025</t>
  </si>
  <si>
    <t>2025018</t>
  </si>
  <si>
    <t>služby Membery za mesiac 07/2025</t>
  </si>
  <si>
    <t>54118662</t>
  </si>
  <si>
    <t>Softion, Bratislava</t>
  </si>
  <si>
    <t>10102025</t>
  </si>
  <si>
    <t>202523</t>
  </si>
  <si>
    <t>zabezečenie bezpečnostnej služby počas KME mužov 13.8.2025 v Žiline</t>
  </si>
  <si>
    <t>50750623</t>
  </si>
  <si>
    <t>RT Group Poprad, sr.o., Poprad</t>
  </si>
  <si>
    <t>10132025</t>
  </si>
  <si>
    <t>0066/2025</t>
  </si>
  <si>
    <t>prenájom miestnosti počas tlačovej konferencii SVF 11.8.2025 v Bratislave</t>
  </si>
  <si>
    <t>35801549</t>
  </si>
  <si>
    <t>Slovenská olympijská marketingová, Bratislava</t>
  </si>
  <si>
    <t>10142025</t>
  </si>
  <si>
    <t>2025052</t>
  </si>
  <si>
    <t>odmena za obsluhu systému challenge počas KME RD mužov 13.8.2025 v Žiline</t>
  </si>
  <si>
    <t>53423488</t>
  </si>
  <si>
    <t>Primeira, s.r.o., Bratislava</t>
  </si>
  <si>
    <t>10162025</t>
  </si>
  <si>
    <t>20250010</t>
  </si>
  <si>
    <t>ozvučenie počas Kvalifikácie ME 13.8.2025 v Žiline</t>
  </si>
  <si>
    <t>54819024</t>
  </si>
  <si>
    <t>Peter Minárik, Sound§Speak, Žilina</t>
  </si>
  <si>
    <t>10212025</t>
  </si>
  <si>
    <t>250322</t>
  </si>
  <si>
    <t>doprava hráčov COP na Festival mládeže 14.6.2025 Demänovská dolina</t>
  </si>
  <si>
    <t>48032247</t>
  </si>
  <si>
    <t>Sun Bus, s.r.o., Trenčín</t>
  </si>
  <si>
    <t>10252025</t>
  </si>
  <si>
    <t>odmena za výkon rozhodcu počas KME  mužov 13.8.2025 v Žiline</t>
  </si>
  <si>
    <t>56541678</t>
  </si>
  <si>
    <t>Marek Vaňo, Bratislava</t>
  </si>
  <si>
    <t>10272025</t>
  </si>
  <si>
    <t>2025017</t>
  </si>
  <si>
    <t>odmena zapisovateľa počas KME mužov 13.8.2025 v Žiline</t>
  </si>
  <si>
    <t>10282025</t>
  </si>
  <si>
    <t>11/2025</t>
  </si>
  <si>
    <t>odmena za služby za mesiac 07/2025 v zmysle uzatvorenej zmluvy</t>
  </si>
  <si>
    <t>41118448</t>
  </si>
  <si>
    <t>Mgr. Marek Prokeš, Bratislava</t>
  </si>
  <si>
    <t>10352025</t>
  </si>
  <si>
    <t>202507</t>
  </si>
  <si>
    <t>odmena za výkon rozhodcu Summer beach 4.-5.7.2025 Strážske</t>
  </si>
  <si>
    <t>56508059</t>
  </si>
  <si>
    <t>Matúš Lehet, Prešov</t>
  </si>
  <si>
    <t>10362025</t>
  </si>
  <si>
    <t>Ing. Martin Novotný, Banská Bystrica</t>
  </si>
  <si>
    <t>10372025</t>
  </si>
  <si>
    <t>20250058</t>
  </si>
  <si>
    <t>odmena za výkon rozhodcu Summer beach 11.-13.7.2025 a 18.-20.7.2025</t>
  </si>
  <si>
    <t>46766782</t>
  </si>
  <si>
    <t>Miroslav Saka, Bratislava</t>
  </si>
  <si>
    <t>10382025</t>
  </si>
  <si>
    <t>odmena za výkon rozhodcu počas Summer beach 5.7.2025, 19.-20.7.2025</t>
  </si>
  <si>
    <t>55523986</t>
  </si>
  <si>
    <t>Matúš Michna, Košice</t>
  </si>
  <si>
    <t>10392025</t>
  </si>
  <si>
    <t>20250017</t>
  </si>
  <si>
    <t>odmena za výkon rozhodcu počas Summer beach 11.-13.7.2025 a 19.-20.7.2025</t>
  </si>
  <si>
    <t>55498591</t>
  </si>
  <si>
    <t>Matej Gála, Myjava</t>
  </si>
  <si>
    <t>10402025</t>
  </si>
  <si>
    <t>20250021</t>
  </si>
  <si>
    <t>51216108</t>
  </si>
  <si>
    <t>Andrii Yurlov, Žilina</t>
  </si>
  <si>
    <t>10412025</t>
  </si>
  <si>
    <t>2501037</t>
  </si>
  <si>
    <t>odmena za výkon rozhodcu Summer beach 5.-6.7.2025 Strážske, 19.7.2025</t>
  </si>
  <si>
    <t>35300272</t>
  </si>
  <si>
    <t>Ján Maruniak, Banská Belá</t>
  </si>
  <si>
    <t>10422025</t>
  </si>
  <si>
    <t>25070001</t>
  </si>
  <si>
    <t>odmena za výkon rozhodcu Summer beach 4.-6.7.2025 Strážske a 30..7.2025</t>
  </si>
  <si>
    <t>52815404</t>
  </si>
  <si>
    <t>Ján Vojčinák, Žilina</t>
  </si>
  <si>
    <t>10432025</t>
  </si>
  <si>
    <t>odmena za výkon rozhodcu počas turnaja Summer beach 12.7.2025 v Bratislave</t>
  </si>
  <si>
    <t>10442025</t>
  </si>
  <si>
    <t>2025051</t>
  </si>
  <si>
    <t>odmena za výkon rozhodcu počas turnaja Summer beach 11.-12.7.2025 a 30.-31.7.2025</t>
  </si>
  <si>
    <t>10452025</t>
  </si>
  <si>
    <t>20250031</t>
  </si>
  <si>
    <t>odmena za výkon rozhodcu počas turnaja Majstrovstvá SR klubov 12.7.2025 v Batislave</t>
  </si>
  <si>
    <t>55806571</t>
  </si>
  <si>
    <t>Tomáš Pikulík, Bratislava</t>
  </si>
  <si>
    <t>ZFA 19/25</t>
  </si>
  <si>
    <t>925025</t>
  </si>
  <si>
    <t>športový materiál beach - dresy, topy 710 kusov muži, 770 kusov ženy -záloha</t>
  </si>
  <si>
    <t>00698113</t>
  </si>
  <si>
    <t>Atak, výrobné družstvo, Prešov</t>
  </si>
  <si>
    <t>10522025</t>
  </si>
  <si>
    <t>2500476</t>
  </si>
  <si>
    <t>športový materiál beach - dresy, topy 710 kusov muži, 770 kusov ženy - vyúčtpvanie</t>
  </si>
  <si>
    <t>10472025</t>
  </si>
  <si>
    <t>202506</t>
  </si>
  <si>
    <t>odmena za výkon rozhodcu počas turnaja Majstrovstvá SR  klubov 12.-13.7.2025 v Bratislave</t>
  </si>
  <si>
    <t>1123779712</t>
  </si>
  <si>
    <t>Jaromír Štepánek, Prievidza</t>
  </si>
  <si>
    <t>10482025</t>
  </si>
  <si>
    <t>202509</t>
  </si>
  <si>
    <t>odmena za výkon rozhodcu počas turnaja Summer beach 7.-8.6.2025, 5.-6.7.2025 a 19.-20.7.2025</t>
  </si>
  <si>
    <t>10532025</t>
  </si>
  <si>
    <t>2590011</t>
  </si>
  <si>
    <t>odmena za služby kondičného trénera RD žien  za 07/2025 v zmysle uzatvorenej zmluvy</t>
  </si>
  <si>
    <t>47467606</t>
  </si>
  <si>
    <t>Line Team, s.r.o., Richard Nemec, Bratislava</t>
  </si>
  <si>
    <t>10642025</t>
  </si>
  <si>
    <t>25028</t>
  </si>
  <si>
    <t>odmena za služby trénera za mesiac 08/2025 v zmysle uzatvorenej zmluvy</t>
  </si>
  <si>
    <t>52521338</t>
  </si>
  <si>
    <t>Marek Kseňák, Stará Ľubovňa</t>
  </si>
  <si>
    <t>10662025</t>
  </si>
  <si>
    <t>20250801</t>
  </si>
  <si>
    <t>45649723</t>
  </si>
  <si>
    <t>PaedDr. Marek Kardoš, Bratislava</t>
  </si>
  <si>
    <t>10672025</t>
  </si>
  <si>
    <t>20250007</t>
  </si>
  <si>
    <t>52562808</t>
  </si>
  <si>
    <t>Mgr. Tomáš Mačička, Ľubotice</t>
  </si>
  <si>
    <t>10682025</t>
  </si>
  <si>
    <t>20250008</t>
  </si>
  <si>
    <t>40680282</t>
  </si>
  <si>
    <t>Róbert Hupka, Streženice</t>
  </si>
  <si>
    <t>10692025</t>
  </si>
  <si>
    <t>5221946</t>
  </si>
  <si>
    <t>Ing. Lukáš Lanča, Klasov</t>
  </si>
  <si>
    <t>10702025</t>
  </si>
  <si>
    <t>20250009</t>
  </si>
  <si>
    <t>44242859</t>
  </si>
  <si>
    <t>Tomáš Lampart, Stará Ľubovňa</t>
  </si>
  <si>
    <t>10712025</t>
  </si>
  <si>
    <t>7092025</t>
  </si>
  <si>
    <t>odmena za služby trénera RD žien M.Mašek za mesiac 08/2025 v zmysle uzatvorenej zmluvy</t>
  </si>
  <si>
    <t>Image4Sport, Bielsko Biala</t>
  </si>
  <si>
    <t>10722025</t>
  </si>
  <si>
    <t>25080001</t>
  </si>
  <si>
    <t>odmena za služby za mesiac 08/2025 v zmysle uzatvorenej zmluvy - Moravčík F.</t>
  </si>
  <si>
    <t>56354673</t>
  </si>
  <si>
    <t>Fimora, s.r.o., Miloslavov</t>
  </si>
  <si>
    <t>10732025</t>
  </si>
  <si>
    <t>odmena za služby za mesiac 08/2025 v zmysle uzatvorenej zmluvy</t>
  </si>
  <si>
    <t>41118456</t>
  </si>
  <si>
    <t>Martin Májek, Stupava</t>
  </si>
  <si>
    <t>10742025</t>
  </si>
  <si>
    <t>52024971</t>
  </si>
  <si>
    <t>Adrián Červený, Jasov</t>
  </si>
  <si>
    <t>10772025</t>
  </si>
  <si>
    <t>0082025</t>
  </si>
  <si>
    <t>46369406</t>
  </si>
  <si>
    <t>Mgr. Slavomír Huba, Humenné</t>
  </si>
  <si>
    <t>10792025</t>
  </si>
  <si>
    <t>05082025</t>
  </si>
  <si>
    <t>odmena za služby asistenta trénera RD mužov za obdobie 7.7.-13.8.2025 M.Masný v zmysle uzatvorenej zmluvy</t>
  </si>
  <si>
    <t>Shilda Promotion, Georgia</t>
  </si>
  <si>
    <t>10802025</t>
  </si>
  <si>
    <t>152025</t>
  </si>
  <si>
    <t>37152254</t>
  </si>
  <si>
    <t>Mgr. Martin Hančík, Bratislava</t>
  </si>
  <si>
    <t>10822025</t>
  </si>
  <si>
    <t>53280741</t>
  </si>
  <si>
    <t>Marián Vitko, Svidník</t>
  </si>
  <si>
    <t>10832025</t>
  </si>
  <si>
    <t>250470</t>
  </si>
  <si>
    <t>doprava letisko Viedeň - Šamorín 28.8.2025 RD ženy</t>
  </si>
  <si>
    <t>10842025</t>
  </si>
  <si>
    <t>142025</t>
  </si>
  <si>
    <t>odmena za služby za mesiac 08/2025 v zmysle uzatvorenej zmluvy - Štulajter T.</t>
  </si>
  <si>
    <t>56630671</t>
  </si>
  <si>
    <t>TMTO, s.r.o., Beckov</t>
  </si>
  <si>
    <t>10852025</t>
  </si>
  <si>
    <t>20250012</t>
  </si>
  <si>
    <t>odmena za služby za meisac 08/2025 v zmysle uzatvorenej zmluvy</t>
  </si>
  <si>
    <t>48179191</t>
  </si>
  <si>
    <t>10882025</t>
  </si>
  <si>
    <t>2025020</t>
  </si>
  <si>
    <t>ubytovanie, strava COP Trenčín chlapci  počas  turnaja - memoriál Karla Palíka 28.-29.8.2025 19 osôb</t>
  </si>
  <si>
    <t>22890220</t>
  </si>
  <si>
    <t>VK Brno, z.s., Brno</t>
  </si>
  <si>
    <t>10902025</t>
  </si>
  <si>
    <t>20250</t>
  </si>
  <si>
    <t>51200970</t>
  </si>
  <si>
    <t>Juraj Tiňo, Bratislava</t>
  </si>
  <si>
    <t>10912025</t>
  </si>
  <si>
    <t>202508</t>
  </si>
  <si>
    <t>10932025</t>
  </si>
  <si>
    <t>9/2025</t>
  </si>
  <si>
    <t>47794828</t>
  </si>
  <si>
    <t>Mgr. Marek Maličký, Nitra</t>
  </si>
  <si>
    <t>10942025</t>
  </si>
  <si>
    <t>25030007</t>
  </si>
  <si>
    <t>odmena za služby trénera pru RD U18 za mesiac 08/2025 v zmysle uzatvorenej zmluvy</t>
  </si>
  <si>
    <t>56876939</t>
  </si>
  <si>
    <t>Mária Benediková, Krupina</t>
  </si>
  <si>
    <t>10952025</t>
  </si>
  <si>
    <t>511366619</t>
  </si>
  <si>
    <t>Peter Adamec, Bratislava</t>
  </si>
  <si>
    <t>10972025</t>
  </si>
  <si>
    <t>odmena za  fyzioterapeutické služby za meisac 08/2025 v zmysle uzatvorenej zmluvy</t>
  </si>
  <si>
    <t>55024840</t>
  </si>
  <si>
    <t>Boris Dúžek, Dolná Súča</t>
  </si>
  <si>
    <t>11022025</t>
  </si>
  <si>
    <t>47024038</t>
  </si>
  <si>
    <t>Josef Mihalco, Kráľová pri Senci</t>
  </si>
  <si>
    <t>11072025</t>
  </si>
  <si>
    <t>202502</t>
  </si>
  <si>
    <t>organizačné zabezpečenie počas zápasov Kvalifikácie ME U22 dievčatá 3.-5.7.2025 v Púchove</t>
  </si>
  <si>
    <t>50925253</t>
  </si>
  <si>
    <t>Michal Suchánek, Púchov</t>
  </si>
  <si>
    <t>11082025</t>
  </si>
  <si>
    <t>202503</t>
  </si>
  <si>
    <t>organizačné zabezpečenie počs PZ RD mužov 25. a 26.7.2025 v Púchove</t>
  </si>
  <si>
    <t>11112025</t>
  </si>
  <si>
    <t>odmena za sljužby trénera za mesiac 08/2025 v zmysle uzatvorenej zmluvy</t>
  </si>
  <si>
    <t>41439562</t>
  </si>
  <si>
    <t>Mgr. Ľubomír Paška, Nitra</t>
  </si>
  <si>
    <t>11122025</t>
  </si>
  <si>
    <t>2025043</t>
  </si>
  <si>
    <t>odmena za služby trénera za mesiac 08/2025 v zmysle uzatvorenej zmluvy - Krčmár M.</t>
  </si>
  <si>
    <t>47140526</t>
  </si>
  <si>
    <t>Maned, Slovakia, s.r.o., Trenčín</t>
  </si>
  <si>
    <t>11132025</t>
  </si>
  <si>
    <t>2510203238</t>
  </si>
  <si>
    <t>športová obuv - tenisky 2 ks RD</t>
  </si>
  <si>
    <t>46712151</t>
  </si>
  <si>
    <t>Level Sport Koncept, s.r.o, Praha</t>
  </si>
  <si>
    <t>11142025</t>
  </si>
  <si>
    <t>2025053</t>
  </si>
  <si>
    <t>odmena za služby za mesiac 08/2025 v zmysle uzatvorenej zmluvy - Kocian A.</t>
  </si>
  <si>
    <t>52524671</t>
  </si>
  <si>
    <t>Škola úspechu,s r.o., Bratislava</t>
  </si>
  <si>
    <t>11152025</t>
  </si>
  <si>
    <t>odmena za služby hl.štatisktika za mesiac 08/2025 v zmysle uzatvorenej zmluvy</t>
  </si>
  <si>
    <t>50921088</t>
  </si>
  <si>
    <t>Mgr. Daniel Bruch, Trenčín</t>
  </si>
  <si>
    <t>11182025</t>
  </si>
  <si>
    <t>132025</t>
  </si>
  <si>
    <t xml:space="preserve">odmena za služby trénera za mesiac 08/2025 v zmysle uzatvorenej zmluvy </t>
  </si>
  <si>
    <t>53598580</t>
  </si>
  <si>
    <t>PhDr. Miriam Čabajová, Liptovský Ján</t>
  </si>
  <si>
    <t>11212025</t>
  </si>
  <si>
    <t>2025014</t>
  </si>
  <si>
    <t>odmena za výkon zapisovateľa počas Kvalifikácie ME RD U22 v Púchove</t>
  </si>
  <si>
    <t>11222025</t>
  </si>
  <si>
    <t>19/2025</t>
  </si>
  <si>
    <t>47883278</t>
  </si>
  <si>
    <t>Ing. Eva Bieliková, Žiar nad Hronom</t>
  </si>
  <si>
    <t>11232025</t>
  </si>
  <si>
    <t>17/2025</t>
  </si>
  <si>
    <t>11252025</t>
  </si>
  <si>
    <t>2025007</t>
  </si>
  <si>
    <t>55662455</t>
  </si>
  <si>
    <t>Mgr. Ladislav Ďuriško, Harichovce</t>
  </si>
  <si>
    <t>11262025</t>
  </si>
  <si>
    <t>202517</t>
  </si>
  <si>
    <t>44966547</t>
  </si>
  <si>
    <t>Martin Suja, Bratislava</t>
  </si>
  <si>
    <t>11272025</t>
  </si>
  <si>
    <t>202513</t>
  </si>
  <si>
    <t>41833511</t>
  </si>
  <si>
    <t>Mgr. Peter Tholt, Svidník</t>
  </si>
  <si>
    <t>11282025</t>
  </si>
  <si>
    <t>12/2025</t>
  </si>
  <si>
    <t>odmena za služby asistenta trénera RD žien  za mesiac 08/2025 v zmysle uzatvorenej zmluvy</t>
  </si>
  <si>
    <t>47367784</t>
  </si>
  <si>
    <t>Michal Matušov, Bratislava</t>
  </si>
  <si>
    <t>11292025</t>
  </si>
  <si>
    <t>625010199</t>
  </si>
  <si>
    <t>prenájom pakrovacieho miesta za 10/2025 1 x</t>
  </si>
  <si>
    <t>11302025</t>
  </si>
  <si>
    <t>625010198</t>
  </si>
  <si>
    <t>prenájom skladových priestorov + 2x parkovacie miesto za mesiac 10/2025 v zmysle zmluvy</t>
  </si>
  <si>
    <t>11312025</t>
  </si>
  <si>
    <t>15/2025</t>
  </si>
  <si>
    <t>56428847</t>
  </si>
  <si>
    <t>Mgr. Šimon Šimo, Dolné Držkovce</t>
  </si>
  <si>
    <t>11322025</t>
  </si>
  <si>
    <t>rehabilitácia, fyzioterapia hráčky RD - Hrušecká T.</t>
  </si>
  <si>
    <t>54894701</t>
  </si>
  <si>
    <t>ReFit Medical Centre, Bratislava</t>
  </si>
  <si>
    <t>11332025</t>
  </si>
  <si>
    <t>104367</t>
  </si>
  <si>
    <t>ubytovanie s raňajkami 31.8.-9.9.2025 počas sústredenia RD beach - 2 osoby</t>
  </si>
  <si>
    <t>35688548</t>
  </si>
  <si>
    <t>Regent§Co,  s.r.o., Bratislava</t>
  </si>
  <si>
    <t>11382025</t>
  </si>
  <si>
    <t>56894571</t>
  </si>
  <si>
    <t>Mgr. Maroš Sopko, Prešov</t>
  </si>
  <si>
    <t>11392025</t>
  </si>
  <si>
    <t>47058951</t>
  </si>
  <si>
    <t>Mgr. Ondrej Spišák, Svit</t>
  </si>
  <si>
    <t>11402025</t>
  </si>
  <si>
    <t>2025/008</t>
  </si>
  <si>
    <t>47001411</t>
  </si>
  <si>
    <t>Mária Franková, Výčapy Opatovce</t>
  </si>
  <si>
    <t>11412025</t>
  </si>
  <si>
    <t>2025019</t>
  </si>
  <si>
    <t>implementácia služby Membery za mesiac 08/2025</t>
  </si>
  <si>
    <t>Softion, Rovinka</t>
  </si>
  <si>
    <t>11432025</t>
  </si>
  <si>
    <t>57176434</t>
  </si>
  <si>
    <t>Samuel Rosina, Trenčín</t>
  </si>
  <si>
    <t>11472025</t>
  </si>
  <si>
    <t>20251771</t>
  </si>
  <si>
    <t>poháre 3x26 kusov, poháre 3x4ks + gravírovanie beach turnaj</t>
  </si>
  <si>
    <t>DEMI Šport plus, s.r.o., Trnava</t>
  </si>
  <si>
    <t>11492025</t>
  </si>
  <si>
    <t>odmena za služby - podujatie MS žien Thajsko 8/2025 Štulajter T.</t>
  </si>
  <si>
    <t>11502025</t>
  </si>
  <si>
    <t>Pavol Nemec, Humenné</t>
  </si>
  <si>
    <t>11602025</t>
  </si>
  <si>
    <t>11652025</t>
  </si>
  <si>
    <t>40762572</t>
  </si>
  <si>
    <t>Mgr. Lenka Včelková, Senica</t>
  </si>
  <si>
    <t>11662025</t>
  </si>
  <si>
    <t>52741451</t>
  </si>
  <si>
    <t>Mgr. Michal Hlaváč, Slovenská Ľupča</t>
  </si>
  <si>
    <t>11672025</t>
  </si>
  <si>
    <t>55215688</t>
  </si>
  <si>
    <t>Branislav Skladaný, Nemecká</t>
  </si>
  <si>
    <t>11722025</t>
  </si>
  <si>
    <t>11742025</t>
  </si>
  <si>
    <t>00072025</t>
  </si>
  <si>
    <t>41115716</t>
  </si>
  <si>
    <t>Jaroslav Nosek, Bratislava</t>
  </si>
  <si>
    <t>11782025</t>
  </si>
  <si>
    <t>2590014</t>
  </si>
  <si>
    <t>Richard Nemec, Bratislava</t>
  </si>
  <si>
    <t>BU092025</t>
  </si>
  <si>
    <t>náklady na činnosť COP NR za mesiac 08/2025 - strava, štartovné turnaj Levice, zdravotné zabezpečenie, regenerácia hráčok</t>
  </si>
  <si>
    <t>náklady na činnosť COP TN za mesiac 08/2025 - ubytovanie 1 osoba, regenerácia hráčov, zdravotné zabezpečenie</t>
  </si>
  <si>
    <t>náklady na turnaj junioriek 5.-7.9.2025 v Přerove - strava, ubytovanie, štartovné - 28 osôb</t>
  </si>
  <si>
    <t>účastnícky poplatok ME U18 ženy  9.-14.9.2025 v Taliansku 5 osôb</t>
  </si>
  <si>
    <t>Viale della Liberta, Rossano, Taliansko</t>
  </si>
  <si>
    <t>účastnícky poplatok ME U18 muži 9.-15.9.2025 v Taliansku - kvalifikácia 3 osoby</t>
  </si>
  <si>
    <t>účastnícky poplatok ME U18 muži 9.-15.9.2025 v Taliansku - doplatok hlavná súťaž 3 osoby</t>
  </si>
  <si>
    <t>náklady na sústredenie  RD žien pred MS v Thajsku a PZ Grécko 12.8.-31.8.2025 Šamorín, Grécko - doplatok za extra veľkú batožinu, zdravotné zabezpečenie, pitný režim pranie dresov - 23 osôb</t>
  </si>
  <si>
    <t>Ján Uhlárik, Púchov</t>
  </si>
  <si>
    <t>mzdy pracovníkov sekretariátu za mesiac 08/2025 - 7 osôb</t>
  </si>
  <si>
    <t>osoba č. 1-7</t>
  </si>
  <si>
    <t>dohody o vykonaní práce za mesiac 08/2025 - 4 os.</t>
  </si>
  <si>
    <t>osoba č. 8-11</t>
  </si>
  <si>
    <t>odmeny rozhodcovia, tréner - za mesiac 08/2025 - 3 osoby</t>
  </si>
  <si>
    <t>osoba č. 12-14</t>
  </si>
  <si>
    <t>zrážková daň za mesiac 08/2025</t>
  </si>
  <si>
    <t>daňový úrad</t>
  </si>
  <si>
    <t>250101044</t>
  </si>
  <si>
    <t>náklady na činnosť klubu v zmysle uzatvorenej dohody č. 50/2025 - športové sústredenie 24.-30.8.2025</t>
  </si>
  <si>
    <t>42330815</t>
  </si>
  <si>
    <t>Atletický legionársky klub, o.z. Moladava nad Bodvou</t>
  </si>
  <si>
    <t>odmena za služby fyzioterapeuta pri RD žien za mesiac 06/2025 v zmysle uzatvorenej zmluvy</t>
  </si>
  <si>
    <t>Radoslaw Kolanski, Opole, Poľsko</t>
  </si>
  <si>
    <t>odmena za služby fyzioterapeuta pri RD žien za mesiac 07/2025 v zmysle uzatvorenej zmluvy</t>
  </si>
  <si>
    <t>odmena za služby fyzioterapeuta pri RD mužov  za mesiac 07/2025 v zmysle uzatvorenej zmluvy</t>
  </si>
  <si>
    <t>Wojciech Koldras, Jasieň, Poland</t>
  </si>
  <si>
    <t>odmena za služby kondičného trénera pri RD mužov  za mesiac 08/2025 v zmysle uzatvorenej zmluvy</t>
  </si>
  <si>
    <t>Grzegor Kurek, Warsava, Poland</t>
  </si>
  <si>
    <t>odmena za služby kondičného trénera pri RD mužov  za mesiac 07/2025 v zmysle uzatvorenej zmluvy</t>
  </si>
  <si>
    <t>odmena za služby trénera pri RDU22 dievčatá za mesiac 07/2025 v zmysle uzatvorenej zmluvy</t>
  </si>
  <si>
    <t>Nemanja Ristič, Srbsko</t>
  </si>
  <si>
    <t>odmena asistenta trénera pri RD žien za mesiac 06/2025 v zmysle uzatvorenej zmluvy</t>
  </si>
  <si>
    <t>Martino Volpini, Verona Italy</t>
  </si>
  <si>
    <t>odmena hráčky RD za mesiac 07 - 08/2025 v zmysle uzatvorenej zmluvy</t>
  </si>
  <si>
    <t>Anna Kohútová, Krupina</t>
  </si>
  <si>
    <t>Koseková Barbora, Bratislava</t>
  </si>
  <si>
    <t>odmena hráčky RD za mesiac 07/2025 v zmysle uzatvorenej zmluvy</t>
  </si>
  <si>
    <t>Slivková Simona, Prešov</t>
  </si>
  <si>
    <t>Palgutová Karin, Bratislava</t>
  </si>
  <si>
    <t>Fričová Karolína, Bratislava</t>
  </si>
  <si>
    <t>Herdová Lucia. Senica</t>
  </si>
  <si>
    <t>Šepeľová Zuzana, Snina</t>
  </si>
  <si>
    <t>Jelínková Simona, Bratislava</t>
  </si>
  <si>
    <t>Šunderlíková Karin, Bernolákovo</t>
  </si>
  <si>
    <t>Boldocká Jana, Bratislava</t>
  </si>
  <si>
    <t>Hrušecká Tereza, Bratislava</t>
  </si>
  <si>
    <t>Erteltová Emma, Žilina</t>
  </si>
  <si>
    <t>Smieškova Ema,Bratislava</t>
  </si>
  <si>
    <t>Hereľová Nina, Bratislava</t>
  </si>
  <si>
    <t>Jančová Scarlet, Kalná nad Hronom</t>
  </si>
  <si>
    <t>Magindová Ema, Preividza</t>
  </si>
  <si>
    <t>Kormendyová Katarína, Suchohrad</t>
  </si>
  <si>
    <t>odmena hráča RD za mesiac 07-08/2025 v zmysle uzatvorenej zmluvy</t>
  </si>
  <si>
    <t>Kasperkevič Maroš, Stará Ľubovňa</t>
  </si>
  <si>
    <t>Barták Peter, Revúca</t>
  </si>
  <si>
    <t>Ihnát Jakub, Žilina</t>
  </si>
  <si>
    <t>Firkaľ Július, Humenné</t>
  </si>
  <si>
    <t>Rendľa Martin, Banská Bystrica</t>
  </si>
  <si>
    <t>Zaťko Juraj, Marianka</t>
  </si>
  <si>
    <t>Matejčík Patrik, Banská Bystrica</t>
  </si>
  <si>
    <t>Krajčovč Šimon, Trenčín</t>
  </si>
  <si>
    <t>Halanda Tomáš, Miloslavov</t>
  </si>
  <si>
    <t>Billich Andrej, Poprad</t>
  </si>
  <si>
    <t>Kováč Jakub, Zohor</t>
  </si>
  <si>
    <t>Jakubík Bartolomej, Bratislava</t>
  </si>
  <si>
    <t>Pati Nagy Šimon, Komárno</t>
  </si>
  <si>
    <t>Šelong Daniel, Bardejov</t>
  </si>
  <si>
    <t>Trubač Michal, Senec</t>
  </si>
  <si>
    <t>Mlynarčík Peter, Šamorín</t>
  </si>
  <si>
    <t>odmena hráča RD za mesiac 07-08/2025 v zmysle uzatvorenej zmluvy - doplatok</t>
  </si>
  <si>
    <t>odmena hráča RD za mesiac 08/2025 v zmysle uzatvorenej zmluvy - doplatok</t>
  </si>
  <si>
    <t>BU102025</t>
  </si>
  <si>
    <t>odmena hráča RD za mesiac 07-08/2025 v zmysle uzatvorenej zmluvy - bonus</t>
  </si>
  <si>
    <t>2262025</t>
  </si>
  <si>
    <t>28000325</t>
  </si>
  <si>
    <t>stravovanie hráčov COP za 02/2025 19 osôb</t>
  </si>
  <si>
    <t>00515159</t>
  </si>
  <si>
    <t>Stredná športová škola, Trenčín</t>
  </si>
  <si>
    <t>4982025</t>
  </si>
  <si>
    <t>52025</t>
  </si>
  <si>
    <t>zabezpečenie organizácie Majstrovstiev SR juniorov 9.-11.52025 v Prešove</t>
  </si>
  <si>
    <t>50915240</t>
  </si>
  <si>
    <t>Oblastný výbor Východ, Prešov</t>
  </si>
  <si>
    <t>6612025</t>
  </si>
  <si>
    <t>2025112</t>
  </si>
  <si>
    <t>zabezpečenie rozvoja volejbalu na regionálnej úrovni za mesiac 03/2025 v zmysle uzatvorenej zmluvy</t>
  </si>
  <si>
    <t>50910990</t>
  </si>
  <si>
    <t>Oblastný výbor Západ, Púchov</t>
  </si>
  <si>
    <t>6622025</t>
  </si>
  <si>
    <t>zabezpečenie rozvoja volejbalu na regionálnej úrovni za mesiac 04/2025 v zmysle uzatvorenej zmluvy</t>
  </si>
  <si>
    <t>ZFA 15/25</t>
  </si>
  <si>
    <t>1025</t>
  </si>
  <si>
    <t xml:space="preserve">letenky RD mužov na VT + PZ  Portugalsko - Faro 12.6.-20.6.2025 20 osôb - záloha </t>
  </si>
  <si>
    <t>35893460</t>
  </si>
  <si>
    <t>Travel Services, s.r.o., Bratislava</t>
  </si>
  <si>
    <t>7182025</t>
  </si>
  <si>
    <t>25033</t>
  </si>
  <si>
    <t xml:space="preserve">letenky RD mužov na VT + PZ  Portugalsko - Faro 12.6.-20.6.2025 20 osôb - doplatok </t>
  </si>
  <si>
    <t>9292025</t>
  </si>
  <si>
    <t>204148</t>
  </si>
  <si>
    <t>športový materiál Errea</t>
  </si>
  <si>
    <t>Errea Italy</t>
  </si>
  <si>
    <t>9302025</t>
  </si>
  <si>
    <t>204147</t>
  </si>
  <si>
    <t>9592025</t>
  </si>
  <si>
    <t>204289</t>
  </si>
  <si>
    <t>9812025</t>
  </si>
  <si>
    <t>ubytovanie počas volejbalového kempu 30.6.-1.8.2025 2025</t>
  </si>
  <si>
    <t>00161934</t>
  </si>
  <si>
    <t>Obchodná akadémia, Levice</t>
  </si>
  <si>
    <t>9802025</t>
  </si>
  <si>
    <t>2025439</t>
  </si>
  <si>
    <t>poplatky do medzinárodnej volejbalovej federácie CEV RD U18 chlapci a dievčatá</t>
  </si>
  <si>
    <t>CEV Luxembourg</t>
  </si>
  <si>
    <t>9822025</t>
  </si>
  <si>
    <t>6252100613</t>
  </si>
  <si>
    <t>prenájom kancelárkskych priestorov + parkovné za mesiac 09/2025 v zmysle uzatvorenej zmluvy</t>
  </si>
  <si>
    <t>9832025</t>
  </si>
  <si>
    <t>6252100612</t>
  </si>
  <si>
    <t>spoločné prevádzkové náklady + individuálne spoločné náklady za mesiac 09/2025 v zmysle uzatvorenej zmluvy</t>
  </si>
  <si>
    <t>10152025</t>
  </si>
  <si>
    <t>20250778</t>
  </si>
  <si>
    <t>prevoz športového materiálu Žilina - Trenčín 14.8.2025 a Bratislava - Nitra 15.8.2025</t>
  </si>
  <si>
    <t>35971738</t>
  </si>
  <si>
    <t>Albera, s.r.o., Bratislava</t>
  </si>
  <si>
    <t>10192025</t>
  </si>
  <si>
    <t>250450</t>
  </si>
  <si>
    <t>doprava na letisko RD žien 11.8.2025 a 12.8.2025 Šamorín - letisko Viedeň a späť</t>
  </si>
  <si>
    <t>10222025</t>
  </si>
  <si>
    <t>250453</t>
  </si>
  <si>
    <t>doprava počas  PZ RD mužov a Kvalifikácie ME mužov 31.7.-4.8.2025 a 12.-14.8.2025 v Žiline</t>
  </si>
  <si>
    <t>10232025</t>
  </si>
  <si>
    <t>fotografovanie RD žien a dodanie fotografii</t>
  </si>
  <si>
    <t>14008807</t>
  </si>
  <si>
    <t>Milan Illík - Lami foto, Bratislava</t>
  </si>
  <si>
    <t>10332025</t>
  </si>
  <si>
    <t>102508003</t>
  </si>
  <si>
    <t>prenájom priestorov počas Kvalifikácie ME mužov 13.8.2025 v Žilina</t>
  </si>
  <si>
    <t>36672424</t>
  </si>
  <si>
    <t>Optima Consulting, s.r.o., Žilina</t>
  </si>
  <si>
    <t>10342025</t>
  </si>
  <si>
    <t>ozvučenie počas turnajov Summer beach 31.7.,6.8. a 30.8.2025</t>
  </si>
  <si>
    <t>10562025</t>
  </si>
  <si>
    <t>25204517</t>
  </si>
  <si>
    <t>10602025</t>
  </si>
  <si>
    <t>25059</t>
  </si>
  <si>
    <t>rezervácia sedadiel pre podporný tím RD žien Doha - Phuket 15.8.2025 - 5 osôb</t>
  </si>
  <si>
    <t>10612025</t>
  </si>
  <si>
    <t>25058</t>
  </si>
  <si>
    <t>extra batožina Rd ženy  - poplatok - Viedeň - Atény 12.8.2025 1 osoba</t>
  </si>
  <si>
    <t>10622025</t>
  </si>
  <si>
    <t>2025089</t>
  </si>
  <si>
    <t>odmena za služby trénera RD mužov za mesiac 08/2025 v zmysle uzatvorenej zmluvy - Steven Vandemedegael</t>
  </si>
  <si>
    <t>Inner Talent, Izgem, Belgicko</t>
  </si>
  <si>
    <t>10862025</t>
  </si>
  <si>
    <t>39506571</t>
  </si>
  <si>
    <t>montáž tribúny - drevená pokladka - finále Summer beach 31.8.2025 v Bratislave</t>
  </si>
  <si>
    <t>35696541</t>
  </si>
  <si>
    <t>PERI, s.r.o., Senec</t>
  </si>
  <si>
    <t>10872025</t>
  </si>
  <si>
    <t>39506570</t>
  </si>
  <si>
    <t>10922025</t>
  </si>
  <si>
    <t>20250802</t>
  </si>
  <si>
    <t>spracovanie účtovnej a mzdovej agendy za mesiac 08/2025 v zmysle uzatvorenej zmluvy</t>
  </si>
  <si>
    <t>Jana Mrázová - Batíková, Bratislava</t>
  </si>
  <si>
    <t>10982025</t>
  </si>
  <si>
    <t>39506771</t>
  </si>
  <si>
    <t>preprava materiálu na stavbu tribúny na finále Summer beach 31.8.2025 v Bratislave</t>
  </si>
  <si>
    <t>11002025</t>
  </si>
  <si>
    <t>6252100699</t>
  </si>
  <si>
    <t>prenájom kancelárskych priestorov + parkovné za mesiac 10/2025 v zmysle uzatvorenej zmluvy</t>
  </si>
  <si>
    <t>11012025</t>
  </si>
  <si>
    <t>6252100698</t>
  </si>
  <si>
    <t>spoločné prevádzkové náklady + individuálne prevádzkové náklady za mesic 10/2025 v zmysle uzatvorenej zmluvy</t>
  </si>
  <si>
    <t>11032025</t>
  </si>
  <si>
    <t>57</t>
  </si>
  <si>
    <t>ubytovanie COP Nitra - S.Huba za 8-9/2025</t>
  </si>
  <si>
    <t>00161365</t>
  </si>
  <si>
    <t>Spojená škola, Nitra</t>
  </si>
  <si>
    <t>11042025</t>
  </si>
  <si>
    <t>255930</t>
  </si>
  <si>
    <t>letenky RD beach - Petruf, Nemec 16.6.2025</t>
  </si>
  <si>
    <t>31398081</t>
  </si>
  <si>
    <t>GlobAmerika, s.r.o., Bratislava</t>
  </si>
  <si>
    <t>11102025</t>
  </si>
  <si>
    <t>256443</t>
  </si>
  <si>
    <t>letenky RD U18 chlapci a dievčatá na  ME 9.9.-15.9.2025 7 osôb</t>
  </si>
  <si>
    <t>11162025</t>
  </si>
  <si>
    <t>28001825</t>
  </si>
  <si>
    <t>stravovanie RD U18 chlapci a dievčatá počas sústredenia 10.-15.8.2025 v Trenčíne - 31 osôb</t>
  </si>
  <si>
    <t>11172025</t>
  </si>
  <si>
    <t>28001925</t>
  </si>
  <si>
    <t>stravovanie RD U18 dievčatá a chlapci počas sústredenia 17.-28.8.2025 v Trenčíne - 28 osôb</t>
  </si>
  <si>
    <t>11202025</t>
  </si>
  <si>
    <t>25204149</t>
  </si>
  <si>
    <t>11242025</t>
  </si>
  <si>
    <t>20250409</t>
  </si>
  <si>
    <t>montáž a demontáž lešenia na finále Summer beach 31.8.2025 v Bratislave</t>
  </si>
  <si>
    <t>50822268</t>
  </si>
  <si>
    <t>M-Tomáš, s.r.o., Bratislava</t>
  </si>
  <si>
    <t>11342025</t>
  </si>
  <si>
    <t>20250901</t>
  </si>
  <si>
    <t>odmena za služby za mesiac 05/2025 v zmysle uzatvorenej zmluvy</t>
  </si>
  <si>
    <t>48167185</t>
  </si>
  <si>
    <t>Alexandra Bagiová, Sládkovičovo</t>
  </si>
  <si>
    <t>11352025</t>
  </si>
  <si>
    <t>20250902</t>
  </si>
  <si>
    <t>odmena za služby za mesiac 06/2025 v zmysle uzatvorenej zmluvy</t>
  </si>
  <si>
    <t>11362025</t>
  </si>
  <si>
    <t>20250903</t>
  </si>
  <si>
    <t>11372025</t>
  </si>
  <si>
    <t>20250906</t>
  </si>
  <si>
    <t>11542025</t>
  </si>
  <si>
    <t>2025033</t>
  </si>
  <si>
    <t>refundácia mzdy vodiča COP Trenčín za mesiac 08/2025</t>
  </si>
  <si>
    <t>11552025</t>
  </si>
  <si>
    <t>2025034</t>
  </si>
  <si>
    <t>prenájom športovej haly počas tréningov za mesiac 08/2025</t>
  </si>
  <si>
    <t>11562025</t>
  </si>
  <si>
    <t>290025/25</t>
  </si>
  <si>
    <t>ubytovanie počas sústredenia RD U18 dievčatá 10.-15.8.2025 20 osôb a 17.-22.8.2025 19 osôb v Trenčíne</t>
  </si>
  <si>
    <t>11572025</t>
  </si>
  <si>
    <t>290026/25</t>
  </si>
  <si>
    <t>ubytovanie počas sústredenia RD U18 chlapci  10.-15.8.2025 11 osôb a 17.-22.8.2025 10 osôb v Trenčíne</t>
  </si>
  <si>
    <t>11582025</t>
  </si>
  <si>
    <t>290027/25</t>
  </si>
  <si>
    <t>ubytovanie hráčov COP 27.-28.8.2025 a 29.-30.9.2025 2 osoby</t>
  </si>
  <si>
    <t>11592025</t>
  </si>
  <si>
    <t>290029/25</t>
  </si>
  <si>
    <t>ubytovanie trénerov COP za mesiac 08/2025 - Kardoš, Hupka</t>
  </si>
  <si>
    <t>11612025</t>
  </si>
  <si>
    <t>13250081</t>
  </si>
  <si>
    <t>prenájom technického zariadenia pre potreby SVF v zmysle uzatvorenej zmluvy</t>
  </si>
  <si>
    <t>11632025</t>
  </si>
  <si>
    <t>06082025</t>
  </si>
  <si>
    <t>odmena trénera RD mužov - bonus za postup na ME v zmysle zmluvy - Masný Michal</t>
  </si>
  <si>
    <t>11642025</t>
  </si>
  <si>
    <t>2025010</t>
  </si>
  <si>
    <t xml:space="preserve">odmena za postup na ME RD mužov </t>
  </si>
  <si>
    <t>11682025</t>
  </si>
  <si>
    <t>2025</t>
  </si>
  <si>
    <t xml:space="preserve">extra dni /ubytovanie, strava, hala/ RD žien pred začiatkom MS v Thajsku 16.-19.8.2025 </t>
  </si>
  <si>
    <t>FIVB - Thailand Volleyball Asociation</t>
  </si>
  <si>
    <t>11692025</t>
  </si>
  <si>
    <t>podpora pri výchove hráčov - odmena trénera  za mesiac 08 a 09/2025 v zmysle  uzatvorenej zmluvy</t>
  </si>
  <si>
    <t>34004416</t>
  </si>
  <si>
    <t>TJ Spartak Myjava</t>
  </si>
  <si>
    <t>podpora pri výchove hráčov - odmena trénera  za mesiac 08/2025 v zmysle  uzatvorenej zmluvy</t>
  </si>
  <si>
    <t>25010042</t>
  </si>
  <si>
    <t>25010043</t>
  </si>
  <si>
    <t>11732025</t>
  </si>
  <si>
    <t>0092025</t>
  </si>
  <si>
    <t>odmena - bonus za postup na ME RD mužov</t>
  </si>
  <si>
    <t>11762025</t>
  </si>
  <si>
    <t>625020734</t>
  </si>
  <si>
    <t>parkovné počas zasadnutí SVF za mesiac 08/2025</t>
  </si>
  <si>
    <t>11772025</t>
  </si>
  <si>
    <t>2025121</t>
  </si>
  <si>
    <t>odmena za služby trénera pri RD mužov za mesiac 09/2025 + bonus za postup na ME v zmysle uzatvorenej zmluvy - Steve Vandemedegael</t>
  </si>
  <si>
    <t>11792025</t>
  </si>
  <si>
    <t>925</t>
  </si>
  <si>
    <t>bonus za postup na ME RD mužov</t>
  </si>
  <si>
    <t>11802025</t>
  </si>
  <si>
    <t>2590012</t>
  </si>
  <si>
    <t>odmena za služby kondičného trénera zamesiac 08/2025 v zmysle uzatvorenej zmluvy</t>
  </si>
  <si>
    <t>11812025</t>
  </si>
  <si>
    <t>5202500344</t>
  </si>
  <si>
    <t>ubytovanie, strava počas PZ SVK - Ukrajina 24.7.-26.7.2025 v Liptovskom Jáne  -  UKR 22 osôb</t>
  </si>
  <si>
    <t>36426300</t>
  </si>
  <si>
    <t>Alexandra Wellness Hotel s.r.o., Liptovský Ján</t>
  </si>
  <si>
    <t>11822025</t>
  </si>
  <si>
    <t>5202500343</t>
  </si>
  <si>
    <t>ubytovanie, strava, služby počas sústredenia RD žien 6.-26.7.2025 v Liptovskom Jáne - 29 osôb</t>
  </si>
  <si>
    <t>11852025</t>
  </si>
  <si>
    <t>256575</t>
  </si>
  <si>
    <t>letenky, ubytovanie Balikesir - Turecko RD beach 24.-29.9.2025 3 osoby</t>
  </si>
  <si>
    <t>3139801</t>
  </si>
  <si>
    <t>11862025</t>
  </si>
  <si>
    <t>28002125</t>
  </si>
  <si>
    <t>obedy, olovrant hráči COP za 08/2025 - 2 osoby</t>
  </si>
  <si>
    <t>11872025</t>
  </si>
  <si>
    <t>28002225</t>
  </si>
  <si>
    <t>stravovanie hráčov COP za mesiac 08/2025 - 18 os.</t>
  </si>
  <si>
    <t>11882025</t>
  </si>
  <si>
    <t>250924</t>
  </si>
  <si>
    <t>organizačné zabezpečenie počas Kvalifikácie ME RD U22 dievčatá + počas Kvalifikácie ME mužov</t>
  </si>
  <si>
    <t>50925458</t>
  </si>
  <si>
    <t>Branislav Kľučka, Streženice</t>
  </si>
  <si>
    <t>11892025</t>
  </si>
  <si>
    <t>odmena za výkon rozhodcu počas Summer beach za 08/2025</t>
  </si>
  <si>
    <t>56601425</t>
  </si>
  <si>
    <t>11902025</t>
  </si>
  <si>
    <t>20250023</t>
  </si>
  <si>
    <t>odmena za výkon rozhodcu počas Summer beach 2.8.2025 a 23.8.2025</t>
  </si>
  <si>
    <t>11912025</t>
  </si>
  <si>
    <t>2501038</t>
  </si>
  <si>
    <t>11922025</t>
  </si>
  <si>
    <t>25000013</t>
  </si>
  <si>
    <t>51912848</t>
  </si>
  <si>
    <t>Ing. Boris Kováč, Piešťany</t>
  </si>
  <si>
    <t>11932025</t>
  </si>
  <si>
    <t>11942025</t>
  </si>
  <si>
    <t>odmena za výkon rozhodcu počas Summer beach 2.8.-3.8.2025 a 16.8.2025</t>
  </si>
  <si>
    <t>11952025</t>
  </si>
  <si>
    <t>202510</t>
  </si>
  <si>
    <t>11962025</t>
  </si>
  <si>
    <t>11972025</t>
  </si>
  <si>
    <t>11982025</t>
  </si>
  <si>
    <t>20250018</t>
  </si>
  <si>
    <t>11992025</t>
  </si>
  <si>
    <t>22100183</t>
  </si>
  <si>
    <t>54936322</t>
  </si>
  <si>
    <t>Andrej Bartošovič, Jaslovské Bohunice</t>
  </si>
  <si>
    <t>12002025</t>
  </si>
  <si>
    <t>56995636</t>
  </si>
  <si>
    <t>Danylo Romanov, Bratislava</t>
  </si>
  <si>
    <t>12012025</t>
  </si>
  <si>
    <t>20250032</t>
  </si>
  <si>
    <t>odmena rozhodcu počas Summer beach 16.-17.8.2025 v Žiline</t>
  </si>
  <si>
    <t>PhDr. Tomáš Pikulík, Bratislava</t>
  </si>
  <si>
    <t>12022025</t>
  </si>
  <si>
    <t>2025001</t>
  </si>
  <si>
    <t>fotodokumentácia počas PZ SVK -Ukrajina RD žien 25.7.2025 v Liptovskom Jáne</t>
  </si>
  <si>
    <t>57115311</t>
  </si>
  <si>
    <t>Mgr. Veronika Miháliková, Kokošovce</t>
  </si>
  <si>
    <t>12032025</t>
  </si>
  <si>
    <t>fotodokumentácia PZ RD mužov - SVK - Chille 1.-2.8.2025 Žilina</t>
  </si>
  <si>
    <t>12042025</t>
  </si>
  <si>
    <t>fotodokumentáícia počas Kvalifikácie ME mužov SVK - Lotyšsko 13.8.2025 v Žiline</t>
  </si>
  <si>
    <t>Ing. Veronika Miháliková, Kokošovce</t>
  </si>
  <si>
    <t>12052025</t>
  </si>
  <si>
    <t>fotodokumentácia Summer beach 29.-31.8.2025 v Bratislave</t>
  </si>
  <si>
    <t>12122025</t>
  </si>
  <si>
    <t>5092025</t>
  </si>
  <si>
    <t>ubytovanie počas turnaja hráči COP 19.-21.9.2025</t>
  </si>
  <si>
    <t>Stowarzyszenie kultury Fyzyczkej, Czestochowa, Poľsko</t>
  </si>
  <si>
    <t>12132025</t>
  </si>
  <si>
    <t>104372</t>
  </si>
  <si>
    <t>ubytovanie rozhodcov počas finále Summer beach 29.-31.8.2025 v Bratislave - 4 osoby</t>
  </si>
  <si>
    <t>Regentand Co, s.r.o., Bratislava</t>
  </si>
  <si>
    <t>12142025</t>
  </si>
  <si>
    <t>odmena za služby trénera za mesiac 09/2025 v zmysle uzatvorenej zmluvy</t>
  </si>
  <si>
    <t>Ivo Samuel Rosina, Trenčín</t>
  </si>
  <si>
    <t>12152025</t>
  </si>
  <si>
    <t>25031</t>
  </si>
  <si>
    <t>12162025</t>
  </si>
  <si>
    <t>odmena za služby trénera za mesaic 09/2025 v zmysle uzatvorenej zmluvy</t>
  </si>
  <si>
    <t>12172025</t>
  </si>
  <si>
    <t>12202025</t>
  </si>
  <si>
    <t>122025</t>
  </si>
  <si>
    <t>12212025</t>
  </si>
  <si>
    <t>12222025</t>
  </si>
  <si>
    <t>102025</t>
  </si>
  <si>
    <t>odmena za služby za mesiac 09/2025 v zmysle uzatvorenej zmluvy</t>
  </si>
  <si>
    <t>12232025</t>
  </si>
  <si>
    <t>162025</t>
  </si>
  <si>
    <t>Mgr. Martinm Hančík, Bratislava</t>
  </si>
  <si>
    <t>12242025</t>
  </si>
  <si>
    <t>12252025</t>
  </si>
  <si>
    <t>92025</t>
  </si>
  <si>
    <t>Peter Kašper, Nitra</t>
  </si>
  <si>
    <t>12262025</t>
  </si>
  <si>
    <t>Romana Hudecová, Bratislava</t>
  </si>
  <si>
    <t>12282025</t>
  </si>
  <si>
    <t>12292025</t>
  </si>
  <si>
    <t>2025000009</t>
  </si>
  <si>
    <t>Alexandra Šišiaková, Medzibrod</t>
  </si>
  <si>
    <t>12302025</t>
  </si>
  <si>
    <t>0125</t>
  </si>
  <si>
    <t>Patrik Šelep, Modra</t>
  </si>
  <si>
    <t>12312025</t>
  </si>
  <si>
    <t>172025</t>
  </si>
  <si>
    <t>12322025</t>
  </si>
  <si>
    <t>12102025</t>
  </si>
  <si>
    <t>odmena za služby trénera RD žien za mesiac 09/2025 v zmysle uzatvorenej zmuvy - Mašek Michal</t>
  </si>
  <si>
    <t>Image 4Sport, Bielsko Biala</t>
  </si>
  <si>
    <t>12332025</t>
  </si>
  <si>
    <t>12342025</t>
  </si>
  <si>
    <t>2025054</t>
  </si>
  <si>
    <t>odmena za služby za mesiac 09/2025 v zmysle uzatvorenej zmluvy - Adam Kocian</t>
  </si>
  <si>
    <t>12352025</t>
  </si>
  <si>
    <t>39552743</t>
  </si>
  <si>
    <t xml:space="preserve">montáž, demontáž tribún finále Summer Beach v Bratislave </t>
  </si>
  <si>
    <t>123720025</t>
  </si>
  <si>
    <t>12392025</t>
  </si>
  <si>
    <t>0925</t>
  </si>
  <si>
    <t>Frederik  Gašparovič,Plavecký Štvrtok</t>
  </si>
  <si>
    <t>12402025</t>
  </si>
  <si>
    <t>12412025</t>
  </si>
  <si>
    <t>12422025</t>
  </si>
  <si>
    <t>odmena za služby hlavného štatistika za mesiac 09/2025 v zmysle uzatvorenej zmluvy</t>
  </si>
  <si>
    <t>12432025</t>
  </si>
  <si>
    <t>202515</t>
  </si>
  <si>
    <t>12442025</t>
  </si>
  <si>
    <t>59</t>
  </si>
  <si>
    <t>stravovanie hráčok COP za mesiac 09/2025 4 osoby</t>
  </si>
  <si>
    <t>12452025</t>
  </si>
  <si>
    <t>60</t>
  </si>
  <si>
    <t>ubytovanie hráčok COP za mesiac 09/2025 5 osôb</t>
  </si>
  <si>
    <t>12462025</t>
  </si>
  <si>
    <t>65</t>
  </si>
  <si>
    <t>ubytovanie S.Huba za mesiac 10/2025</t>
  </si>
  <si>
    <t>12472025</t>
  </si>
  <si>
    <t>odmena za lsužby trénera za mesiac 09/2025 v zmysle uzatvorenej zmluvy</t>
  </si>
  <si>
    <t>Filip Duda, Kokošovce</t>
  </si>
  <si>
    <t>12482025</t>
  </si>
  <si>
    <t>12492025</t>
  </si>
  <si>
    <t>2500026</t>
  </si>
  <si>
    <t>ubytovanie rozhocov počas finále Majstrovstiev SR U18 15.-17.8.2025 - 6 osôb</t>
  </si>
  <si>
    <t>Zemanov Dvor, s.r.o., Lietvská Svinná</t>
  </si>
  <si>
    <t>12502025</t>
  </si>
  <si>
    <t>20250062</t>
  </si>
  <si>
    <t>odmena za výkon rozhodcu počas surnaja Summer beach za mesiac 08/2025</t>
  </si>
  <si>
    <t>Miroslav Sarka, Bratislava</t>
  </si>
  <si>
    <t>12512025</t>
  </si>
  <si>
    <t>2025013</t>
  </si>
  <si>
    <t>12522025</t>
  </si>
  <si>
    <t>22100180</t>
  </si>
  <si>
    <t>odmena za výkon rozhodcu počas finále Summer beach 27.-29.6.2025 v Prešove</t>
  </si>
  <si>
    <t>12562025</t>
  </si>
  <si>
    <t>odmena za fyzioterapeutické služby za mesiac 09/2025 v zmysle uzatvorenej zmluvy</t>
  </si>
  <si>
    <t>12572025</t>
  </si>
  <si>
    <t>12582025</t>
  </si>
  <si>
    <t>39507436</t>
  </si>
  <si>
    <t xml:space="preserve">preprava lešania  z Bratislavy - ukončenie finále MSR beach -1.-2.9.2025 </t>
  </si>
  <si>
    <t>12592025</t>
  </si>
  <si>
    <t>25090001</t>
  </si>
  <si>
    <t>odmena za služby za mesiac 09/2025 v zmysle uzatvorenej zmluvy - Moravčík F.</t>
  </si>
  <si>
    <t>12602025</t>
  </si>
  <si>
    <t>12612025</t>
  </si>
  <si>
    <t>PaedDr. Eva Koseková, Bratislava</t>
  </si>
  <si>
    <t>12622025</t>
  </si>
  <si>
    <t>2025328</t>
  </si>
  <si>
    <t>doprava hráíčok COP na turnaje za mesiac 09/2025 v zmysle rozpisu na faktúre</t>
  </si>
  <si>
    <t>Roben-Trans, s.r.o., Nitra</t>
  </si>
  <si>
    <t>12632025</t>
  </si>
  <si>
    <t>292025</t>
  </si>
  <si>
    <t>zabezpečenie rozvoja volejbalu na regionálnej úrovni za mesiac 09/2025 v zmysle uzatvorenej zmluvy</t>
  </si>
  <si>
    <t>Oblastný výbor Stred, Žiar nad Hronom</t>
  </si>
  <si>
    <t>12642025</t>
  </si>
  <si>
    <t>202519</t>
  </si>
  <si>
    <t>12182025</t>
  </si>
  <si>
    <t>252421</t>
  </si>
  <si>
    <t>príspevok na činnosť AVR v zmysle uzatvorenej zmluvy 1.splátka zmluvy</t>
  </si>
  <si>
    <t>Asociácia volejbalových rozhodcov, Bratislava</t>
  </si>
  <si>
    <t>12192025</t>
  </si>
  <si>
    <t>252422</t>
  </si>
  <si>
    <t>príspevok na materiálne zabezpečenie rozhodcov v zmysle uzatvorenej zmluvy 1.splátka</t>
  </si>
  <si>
    <t>12662025</t>
  </si>
  <si>
    <t>28002425</t>
  </si>
  <si>
    <t>stravovanie hráčov COP za mesiac 09/2025 3 osoby</t>
  </si>
  <si>
    <t>12682025</t>
  </si>
  <si>
    <t>12692025</t>
  </si>
  <si>
    <t>2025049</t>
  </si>
  <si>
    <t>odmena za služby trénera za mesiac 09/2025 v zmysle uzatvorenej zmluvy - Krčmár</t>
  </si>
  <si>
    <t>12702025</t>
  </si>
  <si>
    <t>12712025</t>
  </si>
  <si>
    <t>625020758</t>
  </si>
  <si>
    <t>parkovné počas zasadnutí SVF  za mesiac 09/2025</t>
  </si>
  <si>
    <t>12732025</t>
  </si>
  <si>
    <t>202025</t>
  </si>
  <si>
    <t>12742025</t>
  </si>
  <si>
    <t>222025</t>
  </si>
  <si>
    <t>12762025</t>
  </si>
  <si>
    <t>Kristian Viskup, Myjava</t>
  </si>
  <si>
    <t>12772025</t>
  </si>
  <si>
    <t>Bc. Tomáš Varga, Ružomberok</t>
  </si>
  <si>
    <t>12782025</t>
  </si>
  <si>
    <t>12822025</t>
  </si>
  <si>
    <t>12832025</t>
  </si>
  <si>
    <t>2250008</t>
  </si>
  <si>
    <t>ubytovanie hráčov počas turnaja beach 19.-21.6.2025 v Prahe - 5 osôb</t>
  </si>
  <si>
    <t>TJ Kotva Baník, Praha</t>
  </si>
  <si>
    <t>12842025</t>
  </si>
  <si>
    <t>25038</t>
  </si>
  <si>
    <t>ubytovanie počas sústredenia RD beach 8.-10.8.2025 v Bratislave - 3 osoby</t>
  </si>
  <si>
    <t>Kvin, s.r.o., Bratislava</t>
  </si>
  <si>
    <t>12872025</t>
  </si>
  <si>
    <t>20250020</t>
  </si>
  <si>
    <t>odmena rozhodcu počas zápasu COP Nitra 12.10.2025 v Nitre</t>
  </si>
  <si>
    <t>12902025</t>
  </si>
  <si>
    <t>00892025</t>
  </si>
  <si>
    <t>prenájom priestorov počas tlač.konferencie SVF 10.10.2025 v Bratislave</t>
  </si>
  <si>
    <t>12922025</t>
  </si>
  <si>
    <t>33</t>
  </si>
  <si>
    <t>prenájom telocvične 11.-29.8.2025</t>
  </si>
  <si>
    <t>Základná škola, Tulipánova, Nitra</t>
  </si>
  <si>
    <t>12932025</t>
  </si>
  <si>
    <t>1259045989</t>
  </si>
  <si>
    <t>prepravné náklady lopty</t>
  </si>
  <si>
    <t>Slovak Parcel Services, Ivanka pri Dunaji</t>
  </si>
  <si>
    <t>12942025</t>
  </si>
  <si>
    <t>625010219</t>
  </si>
  <si>
    <t>prenájom priestorov - sklad + parkovacie miesta za mesiac 11/2025 v zmysle uzatvorenej zmluvy</t>
  </si>
  <si>
    <t>12952025</t>
  </si>
  <si>
    <t>625010220</t>
  </si>
  <si>
    <t>prenájom parkovacieho miesta Carawella  za mesiac 11/2025</t>
  </si>
  <si>
    <t>12982025</t>
  </si>
  <si>
    <t>Márton Attila Urbán, Komárno</t>
  </si>
  <si>
    <t>12992025</t>
  </si>
  <si>
    <t>202511</t>
  </si>
  <si>
    <t>13022025</t>
  </si>
  <si>
    <t>2025021</t>
  </si>
  <si>
    <t>implementácia  služby Membery za mesiac 09/2025</t>
  </si>
  <si>
    <t>13032025</t>
  </si>
  <si>
    <t>2025039</t>
  </si>
  <si>
    <t>refundácia nákladov za mzdu vodičov COP Trenčín za mesiac 09/2025</t>
  </si>
  <si>
    <t>13042025</t>
  </si>
  <si>
    <t>29003025</t>
  </si>
  <si>
    <t>ubytovanie trénerov COP za Hupka R. A M.Kardoš za mesiac 09/2025</t>
  </si>
  <si>
    <t>13052025</t>
  </si>
  <si>
    <t>13062025</t>
  </si>
  <si>
    <t>13250089</t>
  </si>
  <si>
    <t>prenájom technického zariadenia za mesiac 09/2025 v zmysle uzatvorenej zmluvy</t>
  </si>
  <si>
    <t>13072025</t>
  </si>
  <si>
    <t>250100001</t>
  </si>
  <si>
    <t>Tomáš Šamúlka, Malacky</t>
  </si>
  <si>
    <t>13082025</t>
  </si>
  <si>
    <t>10250308</t>
  </si>
  <si>
    <t>ubytovanie počas sústredenia RD U18 dievčatá 12.-15.10.2025 v Leviciach - 22 osôb</t>
  </si>
  <si>
    <t>Emiliano Santini, Levice - Levi Dom</t>
  </si>
  <si>
    <t>13092025</t>
  </si>
  <si>
    <t>2025100002</t>
  </si>
  <si>
    <t>David Boldovjak, Rabčice</t>
  </si>
  <si>
    <t>13102025</t>
  </si>
  <si>
    <t>212500455</t>
  </si>
  <si>
    <t>prenájom ŠH počas sústredenia RD U18 dievčatá 12.-15.10.2025 v Leviciach</t>
  </si>
  <si>
    <t>Správa športových zariadení, Levice</t>
  </si>
  <si>
    <t>13132025</t>
  </si>
  <si>
    <t>25008</t>
  </si>
  <si>
    <t>odmena za výkon rozhodcu počas zápasu COP 18.10.2025 v Nitre</t>
  </si>
  <si>
    <t>Ing. Marek Sász, PhD., Komárno</t>
  </si>
  <si>
    <t>13152025</t>
  </si>
  <si>
    <t>82025</t>
  </si>
  <si>
    <t>odmena za služby trénera zamesiac 09/2025 v zmysle uzatvorenej zmluvy</t>
  </si>
  <si>
    <t>13162025</t>
  </si>
  <si>
    <t>20250028</t>
  </si>
  <si>
    <t>odmena za výkon rozhodcu počas zápasu 19.10.2025 v Trenčíne</t>
  </si>
  <si>
    <t>Andii Yurlov, Žilina</t>
  </si>
  <si>
    <t>13172025</t>
  </si>
  <si>
    <t>odmena za výkon rozhodcu Summer beach za mesiac 07/2025</t>
  </si>
  <si>
    <t>13202025</t>
  </si>
  <si>
    <t>Bc. Natália Tkáčová, Spišská Nová Ves</t>
  </si>
  <si>
    <t>13212025</t>
  </si>
  <si>
    <t>2590015</t>
  </si>
  <si>
    <t>Richard Nemec - Line Team, s.r.o. Bratislava</t>
  </si>
  <si>
    <t>13232025</t>
  </si>
  <si>
    <t>21025</t>
  </si>
  <si>
    <t>odmena za služby za mesiac 7. - 9./2025 v zmysle uzatvorenej zmluvy</t>
  </si>
  <si>
    <t>MUDr. Fábry Vladimír, Púchov</t>
  </si>
  <si>
    <t>13242025</t>
  </si>
  <si>
    <t>odmena za služby zapisovateľa počas zápasu COP 12.10.2025 v Nitre</t>
  </si>
  <si>
    <t>Silvia Mečiarová, Nitra</t>
  </si>
  <si>
    <t>13292025</t>
  </si>
  <si>
    <t>20250013</t>
  </si>
  <si>
    <t>13302025</t>
  </si>
  <si>
    <t>192025</t>
  </si>
  <si>
    <t>304/2025</t>
  </si>
  <si>
    <t xml:space="preserve">náklady na činnosť klubu v zmysle uzatvorenej dohody 08/2025 2.splátka  - sústredenie /ubytovanie, strava/ 16.-25.8.2025 Drienica - Lysá </t>
  </si>
  <si>
    <t>30778221</t>
  </si>
  <si>
    <t>VK ZK IMA Bratislava</t>
  </si>
  <si>
    <t>25800127</t>
  </si>
  <si>
    <t>náklady na činnosť klubu v zmysle uzatvorenej dohody 17/2025 2.splátka  - vklad do turnaja kadetiek Brno</t>
  </si>
  <si>
    <t>14221021</t>
  </si>
  <si>
    <t>TJ Lokomotíva Čadca</t>
  </si>
  <si>
    <t>25800136</t>
  </si>
  <si>
    <t>strava a ubytovanie počas turnaja v Brne 12.-14.9.2025 - 14 osôb</t>
  </si>
  <si>
    <t>1020250291</t>
  </si>
  <si>
    <t>potlač športového materiálu logom klubu</t>
  </si>
  <si>
    <t>2025174</t>
  </si>
  <si>
    <t>náklady na činnosť klubu v zmysle uzatvorenej dohody 19/2025 2.splátka  - stravovanie počas sústredenia 18.8.-22.8.2025 - 18 osôb</t>
  </si>
  <si>
    <t>31916848</t>
  </si>
  <si>
    <t>VK Orava Dolný Kubín</t>
  </si>
  <si>
    <t>5413965858</t>
  </si>
  <si>
    <t>tréningové lopty</t>
  </si>
  <si>
    <t>1919500030</t>
  </si>
  <si>
    <t>náklady na činnosť klubu v zmysle uzatvorenej dohody č.10/2025 2.splátka  - prenájom športovej haly za 03/2025</t>
  </si>
  <si>
    <t>31815251</t>
  </si>
  <si>
    <t>Športový klub Hamuliakovo</t>
  </si>
  <si>
    <t>1911500038</t>
  </si>
  <si>
    <t>prenájom športovej haly za 04/2025</t>
  </si>
  <si>
    <t>10250005</t>
  </si>
  <si>
    <t>náklady na činnosť klubu v zmysle uzatvorenej dohody č.45/2025 2.splátka - preprava na zápas 8.2.2025</t>
  </si>
  <si>
    <t>31303081</t>
  </si>
  <si>
    <t>MŠK oktan Kežmarok</t>
  </si>
  <si>
    <t>10250006</t>
  </si>
  <si>
    <t>preprava hráčok na zápas 9.2.2025</t>
  </si>
  <si>
    <t>10250007</t>
  </si>
  <si>
    <t>preprava hráčok na zápas 2.3.2025</t>
  </si>
  <si>
    <t>10250004</t>
  </si>
  <si>
    <t>preprava hráčok na zápas 2.2.2025</t>
  </si>
  <si>
    <t>VD 3/2025</t>
  </si>
  <si>
    <t xml:space="preserve">poskytnuté stravné hráčkam počas zápasu kadetiek 2.3.2025 </t>
  </si>
  <si>
    <t>31125001</t>
  </si>
  <si>
    <t>doprava na turnaj žiačok 12.1.2025</t>
  </si>
  <si>
    <t>náklady na činnosť klubu v zmysle uzatvorenej dohody č. 46/2025 1.splátka - prenájom telocvične za 1/2025</t>
  </si>
  <si>
    <t>42324181</t>
  </si>
  <si>
    <t>KDS šport, Košice</t>
  </si>
  <si>
    <t>náklady na činnosť klubu v zmysle uzatvorenej dohody č. 46/2025 2.splátka  - prenájom telovične za 02/2025</t>
  </si>
  <si>
    <t>250243</t>
  </si>
  <si>
    <t>náklady na činnosť klubu v zmysle uzatvorenej dohody č. 68/2025 1.splátka - spotrebný materiál - tablet, toner do tlačiane</t>
  </si>
  <si>
    <t>Palac VK Levice</t>
  </si>
  <si>
    <t>25055</t>
  </si>
  <si>
    <t>športový materiál - volejbalové lopty 22 kusov</t>
  </si>
  <si>
    <t>259021</t>
  </si>
  <si>
    <t>výživové doplnky</t>
  </si>
  <si>
    <t>20250264</t>
  </si>
  <si>
    <t>športový materiál - tričká</t>
  </si>
  <si>
    <t>2025/118</t>
  </si>
  <si>
    <t>náklady na činnosť klubu v zmysle uzatvorenej dohody č. 25/2025 1.splátka - prenájom ŠH 01/2025</t>
  </si>
  <si>
    <t>2025/538</t>
  </si>
  <si>
    <t>2025/386</t>
  </si>
  <si>
    <t>prenájom športovej haly za 03/2025</t>
  </si>
  <si>
    <t>003/25</t>
  </si>
  <si>
    <t>náklady na činnosť klubu v zmysle uzatvorenje dohody č. 09/2025 2.splátka  - prenájom telocvične za 1-3/2025</t>
  </si>
  <si>
    <t>42262577</t>
  </si>
  <si>
    <t>Volley Team Záhorie, Malacky</t>
  </si>
  <si>
    <t>01125</t>
  </si>
  <si>
    <t>prenájom veľkej telocvične za 1-3/2025</t>
  </si>
  <si>
    <t>02/2025</t>
  </si>
  <si>
    <t>náklady na činnosť klubu v zmysle uzatvorenej dohody č. 27/2025 1.splátka - účastnícky poplatok mini kemp</t>
  </si>
  <si>
    <t>31931316</t>
  </si>
  <si>
    <t>VK TASK Martin</t>
  </si>
  <si>
    <t>251007</t>
  </si>
  <si>
    <t>športový materiíál - ponožky, rukávniky</t>
  </si>
  <si>
    <t>251008</t>
  </si>
  <si>
    <t>športový materiál - ponožky, lopta</t>
  </si>
  <si>
    <t xml:space="preserve">odmena za výkon rozhodcu </t>
  </si>
  <si>
    <t>251003</t>
  </si>
  <si>
    <t>športový materiál - mikiny, tepláky, tričká</t>
  </si>
  <si>
    <t>25027</t>
  </si>
  <si>
    <t>športový materiál - tričká babyvolley</t>
  </si>
  <si>
    <t>25026</t>
  </si>
  <si>
    <t>251014</t>
  </si>
  <si>
    <t>športový materiál - rukávniky, halovky</t>
  </si>
  <si>
    <t>62025</t>
  </si>
  <si>
    <t>251026</t>
  </si>
  <si>
    <t>športový materiál - ponožky, rukávniky</t>
  </si>
  <si>
    <t>251029</t>
  </si>
  <si>
    <t>251034</t>
  </si>
  <si>
    <t>251037</t>
  </si>
  <si>
    <t>športový materiál  - ponožky, lopty</t>
  </si>
  <si>
    <t>251041</t>
  </si>
  <si>
    <t>športový materiál - ponožky, posilňujúce gumy</t>
  </si>
  <si>
    <t>251042</t>
  </si>
  <si>
    <t>spotrebný materiál - stuhy na medaile</t>
  </si>
  <si>
    <t>2510044</t>
  </si>
  <si>
    <t>športový materiál - rukávniky, kolenačky</t>
  </si>
  <si>
    <t>5410406339</t>
  </si>
  <si>
    <t>spotrebný materiál - microport</t>
  </si>
  <si>
    <t>182025</t>
  </si>
  <si>
    <t>19/25</t>
  </si>
  <si>
    <t xml:space="preserve">náklady na činnosť klubu v zmysle uzatvorenej dohody č. 50/2025 2.splátka  - športové sústredenie </t>
  </si>
  <si>
    <t>Atletický legionársky klub, o.z., Moldava nad Bodvou</t>
  </si>
  <si>
    <t>náklady na činnosť klubu v zmysle uzatvorenej dohody č. 71/2025 2.splátka - odmena trénera za 01/2025</t>
  </si>
  <si>
    <t>2/205</t>
  </si>
  <si>
    <t>0022025</t>
  </si>
  <si>
    <t>náklady na činnosť klubu v zmysle uzatvorenej dohody č. 72/2025 2.splátka - doprava na zápasy 1-2/2025</t>
  </si>
  <si>
    <t>náklady na činnosť klubu v zmysle uzatvorenej dohody č. 73/2025 2.splátka + dodatok   - doprava na sústredenie do ITA 15.4. - 20.4.2025</t>
  </si>
  <si>
    <t>250260</t>
  </si>
  <si>
    <t>doprava na sústredenie do ITA 25.5.-2.6.2025</t>
  </si>
  <si>
    <t>1/25</t>
  </si>
  <si>
    <t>náklady na činnosť klubu v zmysle uzatvorenej dohody č. 29/2025 2.splátka + dodatok  - prenájom telocvične za 1/2025</t>
  </si>
  <si>
    <t>14222850</t>
  </si>
  <si>
    <t>TJ Novoť</t>
  </si>
  <si>
    <t>899</t>
  </si>
  <si>
    <t>poháre na turnaj - 3 kusy</t>
  </si>
  <si>
    <t>2/25</t>
  </si>
  <si>
    <t>prenájom telocvične za 9-12/2025</t>
  </si>
  <si>
    <t>2508</t>
  </si>
  <si>
    <t>náklady na činosť klubu v zmysle uzatvorenej dohody č. 75/2025 1.splátka - doprava za 04/2025</t>
  </si>
  <si>
    <t>37841602</t>
  </si>
  <si>
    <t>VKM Piešťany</t>
  </si>
  <si>
    <t>1441025</t>
  </si>
  <si>
    <t xml:space="preserve">športový matriál - súprava tepláková </t>
  </si>
  <si>
    <t>1031025</t>
  </si>
  <si>
    <t>náklady na činnosť klubu v zmysle uzatvorenej dohody č. 52/2025 1.splátka - odmena za výkon rozhodcu 12.1.2025</t>
  </si>
  <si>
    <t>VK Junior Poprad</t>
  </si>
  <si>
    <t>odmena za výkon rozhodcu 18.1.2025</t>
  </si>
  <si>
    <t>20250102</t>
  </si>
  <si>
    <t>odmena za výkon rozhodcu 25.1.2025</t>
  </si>
  <si>
    <t>250101</t>
  </si>
  <si>
    <t>odmena za služby trénera 01/2025</t>
  </si>
  <si>
    <t>odmena za služby trénera  02/2025</t>
  </si>
  <si>
    <t>20250055</t>
  </si>
  <si>
    <t>náklady na činnosť klubu v zmysle uzatvorenej dohody č. 54/2025 1.splátka - prenájom športovej haly 03/25</t>
  </si>
  <si>
    <t>42381886</t>
  </si>
  <si>
    <t>ŠK Elba Prešov</t>
  </si>
  <si>
    <t>25010014</t>
  </si>
  <si>
    <t>ubytovanie počas M SR 17 osôb</t>
  </si>
  <si>
    <t>258014</t>
  </si>
  <si>
    <t>náklady na činnosť klubu v zmysle uzatvorenej dohody č. 56/2025 2.splátka + dodatok  - prenájom telocvične+energie 02/2025</t>
  </si>
  <si>
    <t>258015</t>
  </si>
  <si>
    <t>prenájom telocvične + energie 2/2025</t>
  </si>
  <si>
    <t>25018</t>
  </si>
  <si>
    <t>prenájom telocvične kadetky 02/2025</t>
  </si>
  <si>
    <t>258022</t>
  </si>
  <si>
    <t>prenájom telocvične+energie za 03/2025 kadetky</t>
  </si>
  <si>
    <t>258023</t>
  </si>
  <si>
    <t>prenájom telocvične+energie kadetky zápa 3/2025</t>
  </si>
  <si>
    <t>náklady na činnosť klubu v zmysle uzatvorenej dohody č. 55/2025 1.splátka - strava hráčov za 05/2025</t>
  </si>
  <si>
    <t>20250039</t>
  </si>
  <si>
    <t>stravovanie počas M SR mladších žiakov</t>
  </si>
  <si>
    <t>2025005164</t>
  </si>
  <si>
    <t>ubytovanie a strava  počas M SR kadetov</t>
  </si>
  <si>
    <t>202524</t>
  </si>
  <si>
    <t>ubytovanie M SR starší žiaci</t>
  </si>
  <si>
    <t>náklady na činnosť klubu v zmysle uzatvorenej dohody č. 32/2025 1.splátka - odmena za služby trénera 02/25</t>
  </si>
  <si>
    <t>54504015</t>
  </si>
  <si>
    <t>Volley Team Prievidza</t>
  </si>
  <si>
    <t>odmena za služby trénera 04/2025</t>
  </si>
  <si>
    <t>dohoda o pracovnej činnosti - tréner za 01/2025</t>
  </si>
  <si>
    <t>dohoda o pracovnej činnosti - tréner za 02/2025</t>
  </si>
  <si>
    <t>25001</t>
  </si>
  <si>
    <t xml:space="preserve">doprava na zápas - prenájom vozidla </t>
  </si>
  <si>
    <t>43024</t>
  </si>
  <si>
    <t>náklady na činnosť klubu v zmysle uzatvorenej dohody č. 77/2025 1.splátka  - odmena za služby trénera za obdobie 01 - 05/2025</t>
  </si>
  <si>
    <t>1. VK Púchov</t>
  </si>
  <si>
    <t>202504</t>
  </si>
  <si>
    <t>odmena za výkon rozhodcu 26.1.2025</t>
  </si>
  <si>
    <t>spotrebný materiál - papierové pásky na čiary</t>
  </si>
  <si>
    <t>2025056</t>
  </si>
  <si>
    <t>náklady na činnosť klubu v zmysle uzatvorenej dohody č.34/2025 1.splátka  - ubytovanie počas M SR juniorov</t>
  </si>
  <si>
    <t>36138681</t>
  </si>
  <si>
    <t>VK ONE Ružomberok</t>
  </si>
  <si>
    <t>stravovanie počas M SR juniorov</t>
  </si>
  <si>
    <t>297</t>
  </si>
  <si>
    <t>ubytovanie počas sústredenia 23.5.-25.5.2025</t>
  </si>
  <si>
    <t>298</t>
  </si>
  <si>
    <t>stravovanie počas sústredenia 23.5.-25.5.2025</t>
  </si>
  <si>
    <t>70072025</t>
  </si>
  <si>
    <t xml:space="preserve">náklady na činnosť klubu v zmysle uzatvorenej dohody č.80/2025 1. a 2. splátka - prenájom telocvične rok 2025 </t>
  </si>
  <si>
    <t>36079669</t>
  </si>
  <si>
    <t>VK Skalica</t>
  </si>
  <si>
    <t xml:space="preserve">prenájom telocvične rok 2025 </t>
  </si>
  <si>
    <t>12503020000205613</t>
  </si>
  <si>
    <t>náklady na činnosť klubu v zmysle uzatovorenej dohody č. 57/2025 2.splátka - športový materiál - tepláková súprava</t>
  </si>
  <si>
    <t>257107185</t>
  </si>
  <si>
    <t>športový materiál - volejbalové dresy</t>
  </si>
  <si>
    <t>2025/09/13712</t>
  </si>
  <si>
    <t>športová obuv</t>
  </si>
  <si>
    <t>2025/0917578</t>
  </si>
  <si>
    <t>športový materiál - chrániče kolien</t>
  </si>
  <si>
    <t>12025</t>
  </si>
  <si>
    <t>náklady na činnosť klubu v zmysle uzatvorenej dohody č. 60/2025 1.splátka  - trénerský seminár a minikemp</t>
  </si>
  <si>
    <t>31993010</t>
  </si>
  <si>
    <t>MVK Stropkov</t>
  </si>
  <si>
    <t>23100040</t>
  </si>
  <si>
    <t>2500005</t>
  </si>
  <si>
    <t>doprava na zápasy 14.-15.2.2025</t>
  </si>
  <si>
    <t>ubytovanie, strava  hráčok 14.-15.2.2025 juniorky</t>
  </si>
  <si>
    <t>2500028</t>
  </si>
  <si>
    <t>doprava na zápas 30.3.2025</t>
  </si>
  <si>
    <t>2025072</t>
  </si>
  <si>
    <t>ubytovanie 4.-5.4.2025</t>
  </si>
  <si>
    <t>V4/2025</t>
  </si>
  <si>
    <t>náklady na činnosť klubu v zmysle uzatvorenej dohody č. 13/2025 1.splátka - odmena rozhodcu</t>
  </si>
  <si>
    <t>31814522</t>
  </si>
  <si>
    <t>VK Studienka</t>
  </si>
  <si>
    <t>V6/2025</t>
  </si>
  <si>
    <t>V7/2025</t>
  </si>
  <si>
    <t>V8/2025</t>
  </si>
  <si>
    <t>V11/2025</t>
  </si>
  <si>
    <t>V12/2025</t>
  </si>
  <si>
    <t>V13/2025</t>
  </si>
  <si>
    <t>V14/2025</t>
  </si>
  <si>
    <t>V15/2025</t>
  </si>
  <si>
    <t>športový materiál - tenisky</t>
  </si>
  <si>
    <t>V17/2025</t>
  </si>
  <si>
    <t>doprava hráíčok na festival - Demänová</t>
  </si>
  <si>
    <t>V18/2025</t>
  </si>
  <si>
    <t>V19/2025</t>
  </si>
  <si>
    <t>V20/2025</t>
  </si>
  <si>
    <t>V21/2025</t>
  </si>
  <si>
    <t>V22/2025</t>
  </si>
  <si>
    <t>V23/2025</t>
  </si>
  <si>
    <t>V24/2025</t>
  </si>
  <si>
    <t>športový matriál - tričká</t>
  </si>
  <si>
    <t>V25/2025</t>
  </si>
  <si>
    <t>ubytovanie,strava sústredenie Levice</t>
  </si>
  <si>
    <t>V26/2025</t>
  </si>
  <si>
    <t>V27/2025</t>
  </si>
  <si>
    <t>V28/2025</t>
  </si>
  <si>
    <t>V29/2025</t>
  </si>
  <si>
    <t>V30/2025</t>
  </si>
  <si>
    <t>1759</t>
  </si>
  <si>
    <t>náklady na činnosť klubu v zmysle uzatvorenej dohody č. 35/2025 2.splátka - športové pomôcky</t>
  </si>
  <si>
    <t>005226</t>
  </si>
  <si>
    <t>športové pomôcky</t>
  </si>
  <si>
    <t>473</t>
  </si>
  <si>
    <t>športový materiál - mikiny, tašky, športová obuv</t>
  </si>
  <si>
    <t>2501016</t>
  </si>
  <si>
    <t>náklady na činnosť klubu v zmysle uzatvorenej dohody č.36/2025 1.splátka - doprava na zápasy 01/2025</t>
  </si>
  <si>
    <t>37893190</t>
  </si>
  <si>
    <t>MVK Zvolen</t>
  </si>
  <si>
    <t>2502045</t>
  </si>
  <si>
    <t>doprava na zápasy 02/2025</t>
  </si>
  <si>
    <t>50250037</t>
  </si>
  <si>
    <t>náklady na činnosť klubu v zmysle uzatvorenej dohody č.37/2025 1.splátka  - členský príspevok CVČ Domino</t>
  </si>
  <si>
    <t>00592757</t>
  </si>
  <si>
    <t>TJ Slávia TU Zvolen</t>
  </si>
  <si>
    <t>112025</t>
  </si>
  <si>
    <t>0112025</t>
  </si>
  <si>
    <t>prenájom telocvične  - energie za 01/2025</t>
  </si>
  <si>
    <t>0142025</t>
  </si>
  <si>
    <t>prenájom telocvične -  energie za 02/2025</t>
  </si>
  <si>
    <t>0222025</t>
  </si>
  <si>
    <t>prenájom telocvične -  energie za 03/2025</t>
  </si>
  <si>
    <t>náklady na činnosť klubu v zmysle uzatvorenej dohody č. 39/2025 2.splátka - prenájom telocvične za 03/2025</t>
  </si>
  <si>
    <t>42224683</t>
  </si>
  <si>
    <t>OZ Šport Žilina</t>
  </si>
  <si>
    <t>prenájom telocvične - prevádzkové náklady</t>
  </si>
  <si>
    <t>prenájom telocvične - prevádzkové náklady 04/2025</t>
  </si>
  <si>
    <t>3250001561</t>
  </si>
  <si>
    <t>náklady na činnosť klubu v zmysle uzatvorenej dohody č.40/2025 1. splátka - prenájom ŠH 29.4.2025</t>
  </si>
  <si>
    <t>3250001562</t>
  </si>
  <si>
    <t>2507250</t>
  </si>
  <si>
    <t>dohoda  na činnosť klubu  tréningového centra plážového volejbalu  - športový materiál - tričká, dresy</t>
  </si>
  <si>
    <t>VO HIT Trnava</t>
  </si>
  <si>
    <t>2581000021</t>
  </si>
  <si>
    <t>tvorba a strih videi v centre  plažového volejbalu VO HIT Trnava</t>
  </si>
  <si>
    <t>2025157</t>
  </si>
  <si>
    <t>športový materiál - tričká, dresy, vaky</t>
  </si>
  <si>
    <t>dohoda  na činnosť  klubu - tréningové centrum PV - športový materiál - lopty</t>
  </si>
  <si>
    <t>2581000025</t>
  </si>
  <si>
    <t>náklady na organizáciu Majstrovstiev SR beach U18 - fotografovanie počas turnaja</t>
  </si>
  <si>
    <t>202508084</t>
  </si>
  <si>
    <t xml:space="preserve">tlačové a grafické služby na športové podujatie M SR U18 </t>
  </si>
  <si>
    <t>625018133</t>
  </si>
  <si>
    <t>zabezpečenie pitného režimu počas MSR U18</t>
  </si>
  <si>
    <t>náklady na organizáciu Majstrovstiev SR beach U16 - prenájom ihrísk 08/2025</t>
  </si>
  <si>
    <t>náklady na činnosť CTM v zmysle zmulvy 86/23 - mentálny tréning hráčok</t>
  </si>
  <si>
    <t>50956540</t>
  </si>
  <si>
    <t>ŠŠK Gymnázium Bilíkova, Bratislava</t>
  </si>
  <si>
    <t>2025035</t>
  </si>
  <si>
    <t>mentáílny tréning hráčok</t>
  </si>
  <si>
    <t>250003</t>
  </si>
  <si>
    <t>silovo-kondičný tréning 01-03/2025</t>
  </si>
  <si>
    <t>250008</t>
  </si>
  <si>
    <t>silovo-kondičný tréning</t>
  </si>
  <si>
    <t>3250002080</t>
  </si>
  <si>
    <t xml:space="preserve">prenájom športovej haly </t>
  </si>
  <si>
    <t>náklady na činnosť OCM v zmysle zmluvy 74/23 - vstupy do posilňovne za 01/2025</t>
  </si>
  <si>
    <t>37825631</t>
  </si>
  <si>
    <t>ŠVK Tatran Banská Bystrica</t>
  </si>
  <si>
    <t>vstupy do posilňovne za 02/2025</t>
  </si>
  <si>
    <t>vstupy do posilňovne za 03/2025</t>
  </si>
  <si>
    <t>vstupy do posilňovne za 04/2025</t>
  </si>
  <si>
    <t>vstupy do posilňovne za 05/2025</t>
  </si>
  <si>
    <t>53</t>
  </si>
  <si>
    <t>ubytovanie počas M SR kadetov</t>
  </si>
  <si>
    <t>2500225</t>
  </si>
  <si>
    <t>náklady na činnosť OCM v zmysle zmluvy 85/23 - športový materiál - dresy 2 sady, mikiny</t>
  </si>
  <si>
    <t>36618357</t>
  </si>
  <si>
    <t>MŠK Žiar nad Hronom</t>
  </si>
  <si>
    <t>22025</t>
  </si>
  <si>
    <t>náklady za odmenu trénera za 01/2025</t>
  </si>
  <si>
    <t>42025</t>
  </si>
  <si>
    <t>náklady za odmenu trénera za 02/2025</t>
  </si>
  <si>
    <t>náklady za odmenu trénera za 03/2025</t>
  </si>
  <si>
    <t>náklady za odmenu trénera za 04/2025</t>
  </si>
  <si>
    <t>náklady za odmenu trénera za 05/2025</t>
  </si>
  <si>
    <t>náklady na sústredenie RD U18 dievčatá - stravovanie, zdravotné zabezpečenie, spotrebný materiál</t>
  </si>
  <si>
    <t>náklady na činnosť strediska COP Trenčín za mesiac 09/2025 - stravovanie, zdravotné zabezpečenie, spotrebný materiál</t>
  </si>
  <si>
    <t>náklady na činnosť strediska COP Nitra za mesiac 09/2025 - regenerácia hráčok, ubytovanie, strava počas turnaja v Senici, zdravotné zabezpečenie</t>
  </si>
  <si>
    <t>072025</t>
  </si>
  <si>
    <t>náklady na sústredenie a turnaj v Prešove a Košiciach 14.-19.7.2025 - náklady cestovné</t>
  </si>
  <si>
    <t>Michal Šutovský</t>
  </si>
  <si>
    <t>náklady na ubytovanie počas sústredení za obdobie 07-08/2025 - beach</t>
  </si>
  <si>
    <t>Mgr. Michaela Cibulová, Bratislava</t>
  </si>
  <si>
    <t>mzdy pracovníkov sekretariátu za mesiac 09/2025 - 7 osôb</t>
  </si>
  <si>
    <t>dohody o vykonaní práce za mesiac 09/2025 - 4 os.</t>
  </si>
  <si>
    <t>odmeny rozhodcovia, tréner - za mesiac 09/2025 - 3 osoby + zrážková daň</t>
  </si>
  <si>
    <t>odvody do sociálnej poisťovne, ZP Dôvera, Union, VŠZP + daňový úrad za mesiac 08/2025</t>
  </si>
  <si>
    <t>Sociálna poisťovňa, Dôvera, Union, VŠZP, daňový úrad</t>
  </si>
  <si>
    <t>odvody do sociálnej poisťovne, ZP Dôvera, Union, VŠZP + daňový úrad za mesiac 09/2025</t>
  </si>
  <si>
    <t>ZFA 35/25</t>
  </si>
  <si>
    <t>202025400</t>
  </si>
  <si>
    <t>ubytovanie, strava, služby počas sústredenia RD žien v období od 29.7.-12.8.2025 - záloha</t>
  </si>
  <si>
    <t>X-Bionic Sphere, Šamorín</t>
  </si>
  <si>
    <t>10512025</t>
  </si>
  <si>
    <t>12397</t>
  </si>
  <si>
    <t>ubytovanie, strava služby počas sústredenia RD žien v období od 29.7. - 12.8.2025 - vyúčtovanie</t>
  </si>
  <si>
    <t>13272025</t>
  </si>
  <si>
    <t xml:space="preserve">štartovný poplatok na MS veteránov 6.12.10.2025 beach </t>
  </si>
  <si>
    <t>Jaroslav Badin ka, Banská Bystrica</t>
  </si>
  <si>
    <t>13312025</t>
  </si>
  <si>
    <t>6252100831</t>
  </si>
  <si>
    <t xml:space="preserve">spoločné prevádzkové náklady za podzemné garáže za 3.Q 2025 </t>
  </si>
  <si>
    <t>Tehelné a.s., Bratislava</t>
  </si>
  <si>
    <t>13382025</t>
  </si>
  <si>
    <t>18/2025</t>
  </si>
  <si>
    <t>odmena za služby trénera za mesiac 10/2025 v zmysle uzatvorenej zmluvy</t>
  </si>
  <si>
    <t>13522025</t>
  </si>
  <si>
    <t>20251001</t>
  </si>
  <si>
    <t>Mgr. Marek Kardoš, Bratislava</t>
  </si>
  <si>
    <t>13532025</t>
  </si>
  <si>
    <t>13482025</t>
  </si>
  <si>
    <t>102506003</t>
  </si>
  <si>
    <t>doplnkové služby v GO Pass Arene počas Ligy národov žien 5.-9.6.2025 v zmysle zmluvy</t>
  </si>
  <si>
    <t>NBC, s.r.o., Bratislava</t>
  </si>
  <si>
    <t>13492025</t>
  </si>
  <si>
    <t>102506004</t>
  </si>
  <si>
    <t>doplnkové služby v GO Pass Arene počas Ligy národov mužov 5.-9.6.2025 v zmysle zmluvy</t>
  </si>
  <si>
    <t>13502025</t>
  </si>
  <si>
    <t>102506005</t>
  </si>
  <si>
    <t>doplnkové služby v GO Pass Arene počas Ligy národov muži 5.-9.6.2025 v zmysle zmluvy</t>
  </si>
  <si>
    <t>13512025</t>
  </si>
  <si>
    <t>102506006</t>
  </si>
  <si>
    <t>13462025</t>
  </si>
  <si>
    <t>102506001</t>
  </si>
  <si>
    <t>prenájom GOPass Areny počas Ligy niárodov 5.-9.6.2025 v Bratislave - muži</t>
  </si>
  <si>
    <t>13472025</t>
  </si>
  <si>
    <t>102506002</t>
  </si>
  <si>
    <t>prenájom GOPass Areny počas Ligy niárodov 5.-9.6.2025 v Bratislave - ženy</t>
  </si>
  <si>
    <t>13542025</t>
  </si>
  <si>
    <t xml:space="preserve">odmena za výkon rozhodcu /Valašík/počas PZ RD U18 dievčatá 29.10.2025 v Pezinku </t>
  </si>
  <si>
    <t>IMOSAL, s.r.o., Viničné</t>
  </si>
  <si>
    <t>13562025</t>
  </si>
  <si>
    <t>10250327</t>
  </si>
  <si>
    <t>ubytovanie, strava počas sústredenia RD U18 dievčatá 26.-29.10.2025 21 osôb</t>
  </si>
  <si>
    <t>Emiliano Sanitini - LeviDom, Levice</t>
  </si>
  <si>
    <t>13572025</t>
  </si>
  <si>
    <t>21/2025</t>
  </si>
  <si>
    <t>13582025</t>
  </si>
  <si>
    <t>odmena za služby za mesiac 10/2025 v zmysle uzatvorenej zmluvy</t>
  </si>
  <si>
    <t>13592025</t>
  </si>
  <si>
    <t>odmena za činnosť koordinátora komisie PV 27.7.-31.8.2025 v zmysle zmluvy</t>
  </si>
  <si>
    <t>Ing. Zuzana Tomášková, Martin</t>
  </si>
  <si>
    <t>13602025</t>
  </si>
  <si>
    <t>13612025</t>
  </si>
  <si>
    <t>BC.Natália Tkáčová, Spišská Nová Ves</t>
  </si>
  <si>
    <t>13622025</t>
  </si>
  <si>
    <t>10.1./2025</t>
  </si>
  <si>
    <t>odmena za služby asistenta trénera pri RD za m esiac 10/2025 v zmysle uzatvorenej zmluvy</t>
  </si>
  <si>
    <t>13632025</t>
  </si>
  <si>
    <t>13642025</t>
  </si>
  <si>
    <t>8/2025</t>
  </si>
  <si>
    <t>13652025</t>
  </si>
  <si>
    <t>13662025</t>
  </si>
  <si>
    <t>Frederik Gašparovič, Plavecký Štvrtok</t>
  </si>
  <si>
    <t>13682025</t>
  </si>
  <si>
    <t>13692025</t>
  </si>
  <si>
    <t>13702025</t>
  </si>
  <si>
    <t>13712025</t>
  </si>
  <si>
    <t>202518</t>
  </si>
  <si>
    <t>13722025</t>
  </si>
  <si>
    <t>0225</t>
  </si>
  <si>
    <t>13732025</t>
  </si>
  <si>
    <t>Maria Franková, Výčapy Opatovce</t>
  </si>
  <si>
    <t>13742025</t>
  </si>
  <si>
    <t>odmena za služby fyzio za mesiac 10/2025 v zmysle uzatvorenej zmluvy</t>
  </si>
  <si>
    <t>13752025</t>
  </si>
  <si>
    <t>13762025</t>
  </si>
  <si>
    <t>20250006</t>
  </si>
  <si>
    <t>13772025</t>
  </si>
  <si>
    <t>2510204998</t>
  </si>
  <si>
    <t>športová obuv 1x</t>
  </si>
  <si>
    <t>LevelSportKoncept, s.r.o., Praha</t>
  </si>
  <si>
    <t>13782025</t>
  </si>
  <si>
    <t>Mgr.. Tomáš Mačička, Ľubotice</t>
  </si>
  <si>
    <t>13802025</t>
  </si>
  <si>
    <t>13812025</t>
  </si>
  <si>
    <t>10112025</t>
  </si>
  <si>
    <t>odmena za služby trénra RD za 10/2025 /Michal Mašek za mesiac 10/2025 v zmysle uzatvorenej zmluvy</t>
  </si>
  <si>
    <t>13822025</t>
  </si>
  <si>
    <t>13852025</t>
  </si>
  <si>
    <t>odmena za služby trénera za mesiac 10/2025 v zmysle uzatvorenej zmluvy /Štulajter/</t>
  </si>
  <si>
    <t>TMTO, s.r.o.,  Beckov</t>
  </si>
  <si>
    <t>13862025</t>
  </si>
  <si>
    <t>13872025</t>
  </si>
  <si>
    <t>25030008</t>
  </si>
  <si>
    <t>odmena za služby trénera pri RD U18  za mesiac 10/2025 v zmysle uzatvorenej zmluvy</t>
  </si>
  <si>
    <t>13882025</t>
  </si>
  <si>
    <t>Marton Atila Urban, Komárno</t>
  </si>
  <si>
    <t>13892025</t>
  </si>
  <si>
    <t>13902025</t>
  </si>
  <si>
    <t>1259054971</t>
  </si>
  <si>
    <t>13912025</t>
  </si>
  <si>
    <t>13922025</t>
  </si>
  <si>
    <t>0102025</t>
  </si>
  <si>
    <t>13932025</t>
  </si>
  <si>
    <t>13952025</t>
  </si>
  <si>
    <t>spracovanie účtovnej a mzdovej agendy za mesiac 09/2025 v zmysle uzatvorenej zmluvy</t>
  </si>
  <si>
    <t>13962025</t>
  </si>
  <si>
    <t>20251002</t>
  </si>
  <si>
    <t>spracovanie účtovnej a mzdovej agendy za mesiac 10/2025 v zmysle uzatvorenej zmluvy</t>
  </si>
  <si>
    <t>14002025</t>
  </si>
  <si>
    <t>14022025</t>
  </si>
  <si>
    <t>14032025</t>
  </si>
  <si>
    <t>14082025</t>
  </si>
  <si>
    <t>74</t>
  </si>
  <si>
    <t>ubytovanie za mesiac 11/2025 - S.Huba</t>
  </si>
  <si>
    <t>14092025</t>
  </si>
  <si>
    <t>232025</t>
  </si>
  <si>
    <t>14102025</t>
  </si>
  <si>
    <t>252025</t>
  </si>
  <si>
    <t>14112025</t>
  </si>
  <si>
    <t>14132025</t>
  </si>
  <si>
    <t>625020920</t>
  </si>
  <si>
    <t>parkovanie počas zasadnuití SVF za mesiac 10/2025</t>
  </si>
  <si>
    <t>14152025</t>
  </si>
  <si>
    <t>odmena za služby za mesiac 11/2025 v zmysle uzatvorenej zmluvy</t>
  </si>
  <si>
    <t>Škola úspechu, s.r.o., Bratislava</t>
  </si>
  <si>
    <t>14202025</t>
  </si>
  <si>
    <t>14212025</t>
  </si>
  <si>
    <t>Kristián Viskup, Myjava</t>
  </si>
  <si>
    <t>14232025</t>
  </si>
  <si>
    <t>14242025</t>
  </si>
  <si>
    <t>14252025</t>
  </si>
  <si>
    <t>1259057232</t>
  </si>
  <si>
    <t>14262025</t>
  </si>
  <si>
    <t>18.11.2025</t>
  </si>
  <si>
    <t>14282025</t>
  </si>
  <si>
    <t>202512</t>
  </si>
  <si>
    <t>Maroš Sopko, Prešov</t>
  </si>
  <si>
    <t>14382025</t>
  </si>
  <si>
    <t>2025060</t>
  </si>
  <si>
    <t>odmena za služby trénera za mesiac 10/2025 v zmysle uzatvorenej zmluvy /Krčmár/</t>
  </si>
  <si>
    <t>Maned s.r.o., Trenčín</t>
  </si>
  <si>
    <t>14492025</t>
  </si>
  <si>
    <t>2025110003</t>
  </si>
  <si>
    <t>14592025</t>
  </si>
  <si>
    <t>odmena za výkon rozhodcu počas zápasu COP 15.11.2025 v Trenčíne</t>
  </si>
  <si>
    <t>Július Vavrek, Považská Bystrica</t>
  </si>
  <si>
    <t>14622025</t>
  </si>
  <si>
    <t>14632025</t>
  </si>
  <si>
    <t>202521</t>
  </si>
  <si>
    <t>14652025</t>
  </si>
  <si>
    <t>9/195/25</t>
  </si>
  <si>
    <t>oblastné výbery chlapci a dievčatá prenájom ŠH + stravovanie 85 osôb 18.11.2025 v Poprade</t>
  </si>
  <si>
    <t>Stredná športová škola Poprad</t>
  </si>
  <si>
    <t>14662025</t>
  </si>
  <si>
    <t>250100002</t>
  </si>
  <si>
    <t>Tomáš Šamulka, Malacky</t>
  </si>
  <si>
    <t>14672025</t>
  </si>
  <si>
    <t>250672</t>
  </si>
  <si>
    <t>ubytovanie trénerov a real.tímu počas Tlačovej konferencie 9.-10.11.2025 v Bratislave 4 osoby</t>
  </si>
  <si>
    <t>A Premium Services, s.r.o., Bratislava</t>
  </si>
  <si>
    <t>BU112025</t>
  </si>
  <si>
    <t>náklady na sústredenie RD chlapci 28.-31.10.2025 v Trenčíne - stravovanie 29 osôb</t>
  </si>
  <si>
    <t>náklady na činnosť COP TN  za mesiac 10/2025 - stravovanie, zdravotné zabezpoečenie, regenerácia, spotrebný materiál</t>
  </si>
  <si>
    <t>náklady na činnosť COP Nitra  za mesiac 10/2025 - spotrebný materiál, stravovanie počas zápasov,zdravotné zabezpečenie, regenerácia hráčok</t>
  </si>
  <si>
    <t>mzdy pracovníkov sekretariátu za mesiac 10/2025 - 7 osôb</t>
  </si>
  <si>
    <t>dohody o vykonaní práce za mesiac 10/2025 - 5 os.</t>
  </si>
  <si>
    <t>osoba č. 8-12</t>
  </si>
  <si>
    <t>odmeny rozhodcovia, tréner - za mesiac 10/2025 - 13 osôb  + zrážková daň</t>
  </si>
  <si>
    <t>osoba č. 13-25</t>
  </si>
  <si>
    <t>13182025</t>
  </si>
  <si>
    <t>250009</t>
  </si>
  <si>
    <t>Oblastný výbor, Bratislava</t>
  </si>
  <si>
    <t>13552025</t>
  </si>
  <si>
    <t>212500470</t>
  </si>
  <si>
    <t>prenájom športovej haly počas sústredenia RD U18 dievčatá 26.-29.10.2025 v Leviciach</t>
  </si>
  <si>
    <t>14012025</t>
  </si>
  <si>
    <t>25100001</t>
  </si>
  <si>
    <t>FIMORA, s.r.o., Miloslavov</t>
  </si>
  <si>
    <t>14042025</t>
  </si>
  <si>
    <t>14052025</t>
  </si>
  <si>
    <t>00082025</t>
  </si>
  <si>
    <t>14062025</t>
  </si>
  <si>
    <t>14072025</t>
  </si>
  <si>
    <t>00092025</t>
  </si>
  <si>
    <t>14292025</t>
  </si>
  <si>
    <t>13250103</t>
  </si>
  <si>
    <t>prenájom technického zariadenia v zmysle zmluvy 11/2025</t>
  </si>
  <si>
    <t>14302025</t>
  </si>
  <si>
    <t>personálne zabezpečenie počas superfinále Slovenského pohára + Kvalifikácia ME mužov</t>
  </si>
  <si>
    <t>14342025</t>
  </si>
  <si>
    <t>00922025</t>
  </si>
  <si>
    <t>prenájom priestorov počas tlačovek konferencie SVF 10.11.2025 v Bratislave</t>
  </si>
  <si>
    <t>14462025</t>
  </si>
  <si>
    <t>625010238</t>
  </si>
  <si>
    <t>prenájom skladových priestorov, SPN + parkovné za mesiac 12/2025 v zmysle zmluvy</t>
  </si>
  <si>
    <t>14472025</t>
  </si>
  <si>
    <t>625010239</t>
  </si>
  <si>
    <t>prenájom parkovacieho miesta za mesiac 12/2025 - Carawella</t>
  </si>
  <si>
    <t>14502025</t>
  </si>
  <si>
    <t>29003425</t>
  </si>
  <si>
    <t>ubytovanie trénerov COP za mesiac 10/2025 - Hupka R., Kardoš M.</t>
  </si>
  <si>
    <t>14512025</t>
  </si>
  <si>
    <t>29003625</t>
  </si>
  <si>
    <t>ubytovanie hráčov RDU18 chlapci počas sústredenia 28.-31.10.2025 v Trenčíne - 14 osôb</t>
  </si>
  <si>
    <t>14522025</t>
  </si>
  <si>
    <t>2025046</t>
  </si>
  <si>
    <t>refakturácia mzdy vodičov za mesiac 10/2025</t>
  </si>
  <si>
    <t>14532025</t>
  </si>
  <si>
    <t>2025044</t>
  </si>
  <si>
    <t>prenájom športovej haly 25.10.2025</t>
  </si>
  <si>
    <t>14542025</t>
  </si>
  <si>
    <t>2025063</t>
  </si>
  <si>
    <t>odmena za výkon  rozhodcu /Šrámek K./ počas zápasu COP 8.11.2025 v Nitre</t>
  </si>
  <si>
    <t>14562025</t>
  </si>
  <si>
    <t>2025045</t>
  </si>
  <si>
    <t>prenájom športovej haly počas sústredenia RD U18 chlapci 28.-31.10.2025 v \trenčíne</t>
  </si>
  <si>
    <t>14572025</t>
  </si>
  <si>
    <t>1259060296</t>
  </si>
  <si>
    <t>14582025</t>
  </si>
  <si>
    <t>2025025</t>
  </si>
  <si>
    <t>implementícia služieb Membery za mesiac 10/2025 v  zmysle zmluvy</t>
  </si>
  <si>
    <t>14682025</t>
  </si>
  <si>
    <t>14692025</t>
  </si>
  <si>
    <t>14722025</t>
  </si>
  <si>
    <t>3325</t>
  </si>
  <si>
    <t>odmena za výkon rozhodcu počas zápasu COP 23.11.2025 v Trenčíne</t>
  </si>
  <si>
    <t>Branislav Sekerka, Žilina</t>
  </si>
  <si>
    <t>14732025</t>
  </si>
  <si>
    <t>2590017</t>
  </si>
  <si>
    <t>14742025</t>
  </si>
  <si>
    <t>1259062284</t>
  </si>
  <si>
    <t>14772025</t>
  </si>
  <si>
    <t>402028</t>
  </si>
  <si>
    <t>odmena za výkon rozhodcu počas zápasu COP 22.11.2025 v Nitre</t>
  </si>
  <si>
    <t>Mgr. Peter Kuzma, Trnava</t>
  </si>
  <si>
    <t>14782025</t>
  </si>
  <si>
    <t>412025</t>
  </si>
  <si>
    <t>odmena za výkon rozhodcu počas zápasu COP 23.11.2025 v Nitre</t>
  </si>
  <si>
    <t>14822025</t>
  </si>
  <si>
    <t>odmena za služby trénera za mesiac 11/2025 v zmysle uzatvorenej zmluvy</t>
  </si>
  <si>
    <t>14842025</t>
  </si>
  <si>
    <t>2025069</t>
  </si>
  <si>
    <t>obsluha challenge /Šrámek K./  počas zápasu mesiaca 26.11.2025 Myjava</t>
  </si>
  <si>
    <t>14852025</t>
  </si>
  <si>
    <t>25030010</t>
  </si>
  <si>
    <t>odmena za služby trénera RD U18 dievčatá 23.-26.11.2025 v zmysle uzatvorenej zmluvy</t>
  </si>
  <si>
    <t>14862025</t>
  </si>
  <si>
    <t>20250034</t>
  </si>
  <si>
    <t>odmena za výkon rozhodcu počas zápasu COP 28.11.2025 v Trenčíne</t>
  </si>
  <si>
    <t>14882025</t>
  </si>
  <si>
    <t>odmena za služby trén era za mesiac 11/2025 v zmysle uzatvorenej zmluvy</t>
  </si>
  <si>
    <t>14892025</t>
  </si>
  <si>
    <t>odmena za obsluhu challenge počas zápasu mesiaca 26.11.2025 Myjava</t>
  </si>
  <si>
    <t>14902025</t>
  </si>
  <si>
    <t>20251101</t>
  </si>
  <si>
    <t>14912025</t>
  </si>
  <si>
    <t>14922025</t>
  </si>
  <si>
    <t>25042</t>
  </si>
  <si>
    <t>14932025</t>
  </si>
  <si>
    <t>14942025</t>
  </si>
  <si>
    <t>250100014</t>
  </si>
  <si>
    <t>odmena za výkon rozhodcu počas zápasu COP 30.11.2025 v Nitre</t>
  </si>
  <si>
    <t>Ema Szásová, Komárno</t>
  </si>
  <si>
    <t>14952025</t>
  </si>
  <si>
    <t>odmena za služby hlavného štatistika za mesiac 11/2025 v zmysle uzatvorenej zmluvy</t>
  </si>
  <si>
    <t>14962025</t>
  </si>
  <si>
    <t>14972025</t>
  </si>
  <si>
    <t>14982025</t>
  </si>
  <si>
    <t>0325</t>
  </si>
  <si>
    <t>14992025</t>
  </si>
  <si>
    <t>15002025</t>
  </si>
  <si>
    <t>15012025</t>
  </si>
  <si>
    <t>2025402</t>
  </si>
  <si>
    <t>dopava hráčok COP  na zápasy 9.11. a 15.11.2025 v zmysle rozpisu na faktúre</t>
  </si>
  <si>
    <t>15022025</t>
  </si>
  <si>
    <t>15032025</t>
  </si>
  <si>
    <t>odmena za služby trénera  za mesiac 11/2025 v zmysle uzatvorenej zmluvy</t>
  </si>
  <si>
    <t>15042025</t>
  </si>
  <si>
    <t>11.1/2025</t>
  </si>
  <si>
    <t>odmena zaslužby trénera RD za 23.11.-26.11.2025 v zmysle uzatvorenej zmluvy</t>
  </si>
  <si>
    <t>ZFA 46/25</t>
  </si>
  <si>
    <t>20250085</t>
  </si>
  <si>
    <t>ubytovanie + stravovanie - večera počas sústredenia RD U18 dievčatá 23.-26.11.2025 v Nitre - 15 osôb</t>
  </si>
  <si>
    <t>Špeciálka, s.r.o., Nitra</t>
  </si>
  <si>
    <t>15052025</t>
  </si>
  <si>
    <t>20250276</t>
  </si>
  <si>
    <t>15062025</t>
  </si>
  <si>
    <t>2025011</t>
  </si>
  <si>
    <t>odmena za služby fyzioterapeuta za mesiac 11/2025 v zmysle uzatvorenej zmluvy</t>
  </si>
  <si>
    <t>15072025</t>
  </si>
  <si>
    <t>15092025</t>
  </si>
  <si>
    <t>212025</t>
  </si>
  <si>
    <t>15102025</t>
  </si>
  <si>
    <t>odmena za služby</t>
  </si>
  <si>
    <t>15122025</t>
  </si>
  <si>
    <t>15132025</t>
  </si>
  <si>
    <t>15142025</t>
  </si>
  <si>
    <t xml:space="preserve">odmena za poskytnuté služby </t>
  </si>
  <si>
    <t>15152025</t>
  </si>
  <si>
    <t>15162025</t>
  </si>
  <si>
    <t>2025058</t>
  </si>
  <si>
    <t>15182025</t>
  </si>
  <si>
    <t>15192025</t>
  </si>
  <si>
    <t>250015</t>
  </si>
  <si>
    <t>odmena za služby nad rámec pracovnej náplne</t>
  </si>
  <si>
    <t>Mgr. Ingrid Bukovská, Malacky</t>
  </si>
  <si>
    <t>15202025</t>
  </si>
  <si>
    <t>15212025</t>
  </si>
  <si>
    <t>2025016</t>
  </si>
  <si>
    <t>15232025</t>
  </si>
  <si>
    <t>15242025</t>
  </si>
  <si>
    <t>15252025</t>
  </si>
  <si>
    <t>1125</t>
  </si>
  <si>
    <t>15262025</t>
  </si>
  <si>
    <t>15272025</t>
  </si>
  <si>
    <t>odmena zapisovateľa počas zápasu COP 8.11. a 30.11.2025 v Nitre</t>
  </si>
  <si>
    <t>15282025</t>
  </si>
  <si>
    <t>odmena za poskytnuté služby nad rámec prac.náplne</t>
  </si>
  <si>
    <t>15292025</t>
  </si>
  <si>
    <t>odmena za služby za mesiac 1/2025 v zmysle uzatvorenej zmluvy</t>
  </si>
  <si>
    <t>15302025</t>
  </si>
  <si>
    <t>15322025</t>
  </si>
  <si>
    <t>15332025</t>
  </si>
  <si>
    <t>272025</t>
  </si>
  <si>
    <t>15352025</t>
  </si>
  <si>
    <t>0122025</t>
  </si>
  <si>
    <t>15372025</t>
  </si>
  <si>
    <t>odmena za služby ved.družstva za mesiac 11/2025 v zmysle uzatvorenej zmluvy</t>
  </si>
  <si>
    <t>15382025</t>
  </si>
  <si>
    <t>15402025</t>
  </si>
  <si>
    <t>15412025</t>
  </si>
  <si>
    <t>625020957</t>
  </si>
  <si>
    <t>parokovanie počas zasadnutí SVF za mesiac 11/2025</t>
  </si>
  <si>
    <t>15432025</t>
  </si>
  <si>
    <t>15442025</t>
  </si>
  <si>
    <t>202514</t>
  </si>
  <si>
    <t>15502025</t>
  </si>
  <si>
    <t>Mgr. Lubomír Paška, Nitra</t>
  </si>
  <si>
    <t>15532025</t>
  </si>
  <si>
    <t>2025120001</t>
  </si>
  <si>
    <t>15542025</t>
  </si>
  <si>
    <t>15562025</t>
  </si>
  <si>
    <t>2025000011</t>
  </si>
  <si>
    <t>15572025</t>
  </si>
  <si>
    <t>Ivan Husár, Trnávka</t>
  </si>
  <si>
    <t>15622025</t>
  </si>
  <si>
    <t>20250014</t>
  </si>
  <si>
    <t>15632025</t>
  </si>
  <si>
    <t>15662025</t>
  </si>
  <si>
    <t>452025</t>
  </si>
  <si>
    <t>odmena za výkon rozhodcu počas zápasu COP 7.12.2025 v Nitre</t>
  </si>
  <si>
    <t>15672025</t>
  </si>
  <si>
    <t>15682025</t>
  </si>
  <si>
    <t>250052</t>
  </si>
  <si>
    <t>stravovanie počas sústredenia RD U18 dievčatá 12.-15.10.2025 v Leviciach - 20 osôb</t>
  </si>
  <si>
    <t>Štefan Sabo, Mýtne Ludary</t>
  </si>
  <si>
    <t>15712025</t>
  </si>
  <si>
    <t>250054</t>
  </si>
  <si>
    <t>stravovanie počas sústredenia RD U18 dievčatá 27.-29.10.2025 v Leviciach - 20 osôb</t>
  </si>
  <si>
    <t>15722025</t>
  </si>
  <si>
    <t>spracovanie účtovnej a mzdovej agendy za mesiac 11/2025 v zmysle zmluvy</t>
  </si>
  <si>
    <t>15732025</t>
  </si>
  <si>
    <t>25110003</t>
  </si>
  <si>
    <t>15752025</t>
  </si>
  <si>
    <t>2025065</t>
  </si>
  <si>
    <t>odmena za služby kondičného trénera /Krčmár M./ za mesiac 11/2025 v zmysle uzatvorenej zmluvy</t>
  </si>
  <si>
    <t>15852025</t>
  </si>
  <si>
    <t>242025</t>
  </si>
  <si>
    <t>15862025</t>
  </si>
  <si>
    <t>250100003</t>
  </si>
  <si>
    <t>15902025</t>
  </si>
  <si>
    <t>2025048</t>
  </si>
  <si>
    <t>refakturácia mzdy vodiča COP TN  za mesiac 11/2025</t>
  </si>
  <si>
    <t>15932025</t>
  </si>
  <si>
    <t>2590020</t>
  </si>
  <si>
    <t>16002025</t>
  </si>
  <si>
    <t>16012025</t>
  </si>
  <si>
    <t>BU122025</t>
  </si>
  <si>
    <t>náklady na činnosť COP za mesiac 12/2025 - stravovanie hráčov, zdravotné zabezpečenie, regenerácia, spotrebný materiál</t>
  </si>
  <si>
    <t>náklady na sústredenie RD U18 dievčatá - 26.-29.10.2025 v Leviciach - stravovanie hráčok - raňajky 22 osôb</t>
  </si>
  <si>
    <t>náklady na činnosť COP za mesiac 11/2025 - regenerácia hráčok, stravovanie zápasy 9.11., 15.11.,23.11.2025 -15 osôb</t>
  </si>
  <si>
    <t>BI122025</t>
  </si>
  <si>
    <t>náklady na činnosť COP za mesiac 12/2025 - stravovanie. Počas zápasov 3.12.,13.12. 2025 - 13 osôb</t>
  </si>
  <si>
    <t>náklady na sústredenia RD U22 a zabezpečenie turnaja Summer beach Tour 06-08/2025 - cestovné, stravné, ubytovanie, štartovné</t>
  </si>
  <si>
    <t>mzdy pracovníkov sekretariátu za mesiac 11/2025 - 7 osôb</t>
  </si>
  <si>
    <t>dohody o vykonaní práce za mesiac 11/2025 - 6 os.</t>
  </si>
  <si>
    <t>osoba č. 8-13</t>
  </si>
  <si>
    <t>odmeny rozhodcovia  - za mesiac 11/2025 - 18 osôb  + zrážková daň</t>
  </si>
  <si>
    <t>osoba č. 14-32</t>
  </si>
  <si>
    <t>13672025</t>
  </si>
  <si>
    <t>zabezpečenie rozvoja volejbalu na regionálnej úrovni za mesiac 10/2025 v zmysle uzatvorenej zmluvy</t>
  </si>
  <si>
    <t>13832025</t>
  </si>
  <si>
    <t>250010</t>
  </si>
  <si>
    <t>14122025</t>
  </si>
  <si>
    <t>362025</t>
  </si>
  <si>
    <t>14402025</t>
  </si>
  <si>
    <t>6252100882</t>
  </si>
  <si>
    <t>spoločné prevádzkové náklady  + individuálne prevádzkové náklady v zmysle zmluvy za mesiac 12/2025</t>
  </si>
  <si>
    <t>14412025</t>
  </si>
  <si>
    <t>6252100883</t>
  </si>
  <si>
    <t>prenájom kancelárskych priestorov + parkovné za mesiac 12/2025 v zmysle zmluvy</t>
  </si>
  <si>
    <t>14612025</t>
  </si>
  <si>
    <t>31026692</t>
  </si>
  <si>
    <t>prenájom externého skladu za obdobie 7.-9./2025</t>
  </si>
  <si>
    <t>DSV Solutions, s.r.o., Senec</t>
  </si>
  <si>
    <t>14642025</t>
  </si>
  <si>
    <t>20250092</t>
  </si>
  <si>
    <t>ošetrenie hráčov RD 10x</t>
  </si>
  <si>
    <t>Orto Trnava, s.r.o., Cífer</t>
  </si>
  <si>
    <t>15222025</t>
  </si>
  <si>
    <t>2025493</t>
  </si>
  <si>
    <t>poplatky do medz.organizácie CEV - RD muži</t>
  </si>
  <si>
    <t>15312025</t>
  </si>
  <si>
    <t>0011225</t>
  </si>
  <si>
    <t>prenájom priestorov počas zasadnutia VV beach 30.11.2025 v Žiline</t>
  </si>
  <si>
    <t>Galileo Hotel, Žilina</t>
  </si>
  <si>
    <t>15342025</t>
  </si>
  <si>
    <t>2025774</t>
  </si>
  <si>
    <t>poplatky do medzinárodnej organizácie CEV</t>
  </si>
  <si>
    <t>15362025</t>
  </si>
  <si>
    <t>2025136</t>
  </si>
  <si>
    <t>zabezpečenie rozvoja volejbalu na regionálnej úrovni za mesiac 11/2025 v zmysle uzatvorenej zmluvy</t>
  </si>
  <si>
    <t>15492025</t>
  </si>
  <si>
    <t>81</t>
  </si>
  <si>
    <t>ubytovanie S.Huba za 12/2025</t>
  </si>
  <si>
    <t>15522025</t>
  </si>
  <si>
    <t>84</t>
  </si>
  <si>
    <t>ubytovanie žiačky COP Antalová za mesiac 11/2025</t>
  </si>
  <si>
    <t>15552025</t>
  </si>
  <si>
    <t>13250114</t>
  </si>
  <si>
    <t>prenájom technických zariadení za mesiac 12/2025 v zmysle zmluvy</t>
  </si>
  <si>
    <t>15582025</t>
  </si>
  <si>
    <t>150825001</t>
  </si>
  <si>
    <t>odmena za služby za mesiac 7/2025 v zmysle uzatvorenej zmluvy</t>
  </si>
  <si>
    <t>Miroslav Andrassy MAXIM, Košice Šaca</t>
  </si>
  <si>
    <t>15592025</t>
  </si>
  <si>
    <t>2025904</t>
  </si>
  <si>
    <t>poplatky do medzinárodnej organizácie CEV - beach licencie MEVZA</t>
  </si>
  <si>
    <t>15602025</t>
  </si>
  <si>
    <t>2025837</t>
  </si>
  <si>
    <t>poplatky do medzinárodnej organizácie CEV - reg.poplatok MEVZA U20 a U18 beach</t>
  </si>
  <si>
    <t>15612025</t>
  </si>
  <si>
    <t>2025934</t>
  </si>
  <si>
    <t>poplatky do medzinárodnej organizácie CEV - Nations Cup beach</t>
  </si>
  <si>
    <t>15692025</t>
  </si>
  <si>
    <t>150925001</t>
  </si>
  <si>
    <t>15702025</t>
  </si>
  <si>
    <t>150725001</t>
  </si>
  <si>
    <t>15742025</t>
  </si>
  <si>
    <t>25110001</t>
  </si>
  <si>
    <t>odmena za služby za mesiac 11/2025 v zmysle uzatvorenej zmluvy /Moravčík F./</t>
  </si>
  <si>
    <t>15772025</t>
  </si>
  <si>
    <t>implementácia služby Membery za mesiac 11/2025 v zmysle zmluvy</t>
  </si>
  <si>
    <t>15822025</t>
  </si>
  <si>
    <t>29003725</t>
  </si>
  <si>
    <t>ubytovanie trénerov COP za mesiac 11/2025 - Kardoš M., Hupka R.</t>
  </si>
  <si>
    <t>15872025</t>
  </si>
  <si>
    <t>15882025</t>
  </si>
  <si>
    <t>00102025</t>
  </si>
  <si>
    <t>15892025</t>
  </si>
  <si>
    <t>372025</t>
  </si>
  <si>
    <t>zabezpečenie rozvoja volejbalu na regionálnej úrovni za mesiac 11/2025 v zmysle zmluvy</t>
  </si>
  <si>
    <t>15912025</t>
  </si>
  <si>
    <t>87</t>
  </si>
  <si>
    <t>ubytovanie hráčky - Antalová za mesiac 12/2025</t>
  </si>
  <si>
    <t>15922025</t>
  </si>
  <si>
    <t>poplatky do medzinárodnej organizácie CEV - lekárska licencia</t>
  </si>
  <si>
    <t>15952025</t>
  </si>
  <si>
    <t>20251086</t>
  </si>
  <si>
    <t xml:space="preserve">poplatky do medzinárodnej organizácie CEV </t>
  </si>
  <si>
    <t>15982025</t>
  </si>
  <si>
    <t>2025432</t>
  </si>
  <si>
    <t>doprava hráčok COP na zápasy za mesiac 12/2025 v zmysle rozpisu na faktúre</t>
  </si>
  <si>
    <t>16022025</t>
  </si>
  <si>
    <t>odmena za služby trénera za mesiac 12/20205 v zmysle uzatvorenej zmluvy</t>
  </si>
  <si>
    <t>16052025</t>
  </si>
  <si>
    <t>odmena za služby trénera za mesiac 12/2025 v zmysle uzatvorenej zmluvy</t>
  </si>
  <si>
    <t>16062025</t>
  </si>
  <si>
    <t>20250057</t>
  </si>
  <si>
    <t>odmena za výkon rozhodcu očas prípravného zápasu RD žien 25.7.2025 v Púchove</t>
  </si>
  <si>
    <t>16072025</t>
  </si>
  <si>
    <t>20250059</t>
  </si>
  <si>
    <t>odmena za výkon rozhodcu počas KME RD mužov 13.8.2025 v Žiline</t>
  </si>
  <si>
    <t>16082025</t>
  </si>
  <si>
    <t>20251143</t>
  </si>
  <si>
    <t>ubytovanie počas kongresu CEV 7.-9.11.2025 v Paríži - Prokeš Marek</t>
  </si>
  <si>
    <t>16102025</t>
  </si>
  <si>
    <t>255100001</t>
  </si>
  <si>
    <t>Peter Varga, Bratislava</t>
  </si>
  <si>
    <t>16112025</t>
  </si>
  <si>
    <t>255100002</t>
  </si>
  <si>
    <t>16122025</t>
  </si>
  <si>
    <t>255100003</t>
  </si>
  <si>
    <t>16132025</t>
  </si>
  <si>
    <t>16142025</t>
  </si>
  <si>
    <t>zabezpečenie rozvoja volejbalu na regionálnej úrovni za mesiac 12/2025 v zmysle uzatvorenej zmluvy</t>
  </si>
  <si>
    <t>16162025</t>
  </si>
  <si>
    <t>2025137</t>
  </si>
  <si>
    <t>16172025</t>
  </si>
  <si>
    <t>22100202</t>
  </si>
  <si>
    <t>odmena za obsluhu challenge počas zápasu 20.12.2025 v Žiline</t>
  </si>
  <si>
    <t>Andrej Barošovič, Jaslovské Bohunice</t>
  </si>
  <si>
    <t>16182025</t>
  </si>
  <si>
    <t>2025078</t>
  </si>
  <si>
    <t>16192025</t>
  </si>
  <si>
    <t>16212025</t>
  </si>
  <si>
    <t>25050</t>
  </si>
  <si>
    <t>16222025</t>
  </si>
  <si>
    <t>3352025</t>
  </si>
  <si>
    <t>ubytovanie, strava počas sústredenia a prípravného zápasu 28.-30.12.2025 v Kolíne 19 osôb</t>
  </si>
  <si>
    <t>Miloš Vejdelek, Hotel a ubytovňa, Kolín</t>
  </si>
  <si>
    <t>16232025</t>
  </si>
  <si>
    <t>20251201</t>
  </si>
  <si>
    <t>16242025</t>
  </si>
  <si>
    <t>2516</t>
  </si>
  <si>
    <t>odmena za činnosť v Súťažnej komisii SVF za obdobie 9-12/2025</t>
  </si>
  <si>
    <t>Martin Hrčka, Lutila</t>
  </si>
  <si>
    <t>16252025</t>
  </si>
  <si>
    <t>Ladislav Popeláš, Pezinok</t>
  </si>
  <si>
    <t>16262025</t>
  </si>
  <si>
    <t>odmena za služby za mesiac 12/2025 v zmysle uzatvorenej zmluvy</t>
  </si>
  <si>
    <t>16272025</t>
  </si>
  <si>
    <t>16282025</t>
  </si>
  <si>
    <t>16292025</t>
  </si>
  <si>
    <t>odmena za služby hl.štatistika za mesiac 12/2025 v zmysle uzatvorenej zmluvy</t>
  </si>
  <si>
    <t>16302025</t>
  </si>
  <si>
    <t>16312025</t>
  </si>
  <si>
    <t>12.1.2025</t>
  </si>
  <si>
    <t>odmena za služby trénera RD U18 dievčatá za mesiac 12/2025 v zmysle uzatvorenej zmluvy</t>
  </si>
  <si>
    <t>16322025</t>
  </si>
  <si>
    <t>16332025</t>
  </si>
  <si>
    <t>20252</t>
  </si>
  <si>
    <t>Mgr. Ján Dančík, Bratislava</t>
  </si>
  <si>
    <t>16342025</t>
  </si>
  <si>
    <t>29025</t>
  </si>
  <si>
    <t>odmena za služby za obdobie 10-12/2025 v zmysle uzatvorenej zmluvy</t>
  </si>
  <si>
    <t>16352025</t>
  </si>
  <si>
    <t>16362025</t>
  </si>
  <si>
    <t>cestovné na zraz RD U16 chlapci 26.11.2025 v Novom Meste nad Váhom</t>
  </si>
  <si>
    <t>16382025</t>
  </si>
  <si>
    <t>250750</t>
  </si>
  <si>
    <t>doprava hráčok RD U18 na prípravný zápas BA - Brandýs nad Labem 27.-30.12.2025</t>
  </si>
  <si>
    <t>16392025</t>
  </si>
  <si>
    <t>16402025</t>
  </si>
  <si>
    <t>16412025</t>
  </si>
  <si>
    <t>202505</t>
  </si>
  <si>
    <t>16422025</t>
  </si>
  <si>
    <t>25120001</t>
  </si>
  <si>
    <t>16432025</t>
  </si>
  <si>
    <t>16442025</t>
  </si>
  <si>
    <t>0132025</t>
  </si>
  <si>
    <t>odmena za služby za mesiac 12/2025 v zmysle uzatvorenej zmuvy</t>
  </si>
  <si>
    <t>16452025</t>
  </si>
  <si>
    <t>382025</t>
  </si>
  <si>
    <t>zabezpečenie rozvoja volejbalu na regionálnej úrovni za mesiac 12/2025 v zmysle zmluvy</t>
  </si>
  <si>
    <t>16462025</t>
  </si>
  <si>
    <t>16472025</t>
  </si>
  <si>
    <t>16482025</t>
  </si>
  <si>
    <t>16492025</t>
  </si>
  <si>
    <t>16502025</t>
  </si>
  <si>
    <t>0425</t>
  </si>
  <si>
    <t>16512025</t>
  </si>
  <si>
    <t>16532025</t>
  </si>
  <si>
    <t>31027262</t>
  </si>
  <si>
    <t>prenájom skladových priestorov za obdobie 10-12/2025</t>
  </si>
  <si>
    <t>10542025</t>
  </si>
  <si>
    <t>00112025</t>
  </si>
  <si>
    <t>16552025</t>
  </si>
  <si>
    <t>20250457</t>
  </si>
  <si>
    <t>stravovanie hráčok počas sústredenia a prípravného zápasu 27.-31.12.2025 Brandýs nad Labem, 20 os.</t>
  </si>
  <si>
    <t>Sportcentrum Brandýs, s.r.o., Brandýs nad Labem</t>
  </si>
  <si>
    <t>16562025</t>
  </si>
  <si>
    <t>16572025</t>
  </si>
  <si>
    <t>16582025</t>
  </si>
  <si>
    <t>odmena za služby fyzio za mesiac 12/2025 v zmysle uzatvorenej zmluvy</t>
  </si>
  <si>
    <t>16592025</t>
  </si>
  <si>
    <t>16602025</t>
  </si>
  <si>
    <t>16612025</t>
  </si>
  <si>
    <t>odmena za organizáciu podujatia - zápas mesiaca 20.12.2025</t>
  </si>
  <si>
    <t>16622025</t>
  </si>
  <si>
    <t>16632025</t>
  </si>
  <si>
    <t>odmena za služby za mesiac 12/2025 v zmysle uzatvorenej zmluvy doplatok</t>
  </si>
  <si>
    <t>16642025</t>
  </si>
  <si>
    <t>312025</t>
  </si>
  <si>
    <t>16652025</t>
  </si>
  <si>
    <t>332025</t>
  </si>
  <si>
    <t>16662025</t>
  </si>
  <si>
    <t>202516</t>
  </si>
  <si>
    <t>16672025</t>
  </si>
  <si>
    <t>20251231</t>
  </si>
  <si>
    <t>16682025</t>
  </si>
  <si>
    <t>16692025</t>
  </si>
  <si>
    <t>16702025</t>
  </si>
  <si>
    <t>151025001</t>
  </si>
  <si>
    <t>16712025</t>
  </si>
  <si>
    <t>16732025</t>
  </si>
  <si>
    <t>2025000012</t>
  </si>
  <si>
    <t>16752025</t>
  </si>
  <si>
    <t>20250015</t>
  </si>
  <si>
    <t>16762025</t>
  </si>
  <si>
    <t>odmena za služby trénera za mesiac 12/2025 v zmysle  uzatvorenej zmluvy</t>
  </si>
  <si>
    <t>16772025</t>
  </si>
  <si>
    <t>16782025</t>
  </si>
  <si>
    <t>16812025</t>
  </si>
  <si>
    <t>stravovanie hráčov RD U18 chlapci počas sústredenia 4.-27.12.2025 v Trenčíne - 20 osôb</t>
  </si>
  <si>
    <t>Werpal TN, s.r.o., Trenčín</t>
  </si>
  <si>
    <t>16822025</t>
  </si>
  <si>
    <t>16832025</t>
  </si>
  <si>
    <t>16842025</t>
  </si>
  <si>
    <t>16862025</t>
  </si>
  <si>
    <t>3250006741</t>
  </si>
  <si>
    <t>prenájom priestorov počas vzdelávania trénraov 12.-14.12.2025 v Bratislave</t>
  </si>
  <si>
    <t>UK FTVŠ Bratislava</t>
  </si>
  <si>
    <t>16872025</t>
  </si>
  <si>
    <t>625020982</t>
  </si>
  <si>
    <t>parkovanie počas zasadnutí SVF za 12/2025</t>
  </si>
  <si>
    <t>16882025</t>
  </si>
  <si>
    <t>implementácia služieb Membery za mesiac 12/2025 v zmysle zmluvy</t>
  </si>
  <si>
    <t>16892025</t>
  </si>
  <si>
    <t>16902025</t>
  </si>
  <si>
    <t>2025075</t>
  </si>
  <si>
    <t>odmena kondičného trénera /Krčmár/ za mesiac 12/2025 v zmysle uzatvorenej zmluvy</t>
  </si>
  <si>
    <t>Maned Slovakia  s.r.o., Trenčín</t>
  </si>
  <si>
    <t>16912025</t>
  </si>
  <si>
    <t>16932025</t>
  </si>
  <si>
    <t>16942025</t>
  </si>
  <si>
    <t>25030012</t>
  </si>
  <si>
    <t>odmena za služby asistenta trénra pri RD U18 dievčatá za mesiac 12/2025 v zmysle uzatvorenej zmluvy</t>
  </si>
  <si>
    <t>16952025</t>
  </si>
  <si>
    <t>29004625</t>
  </si>
  <si>
    <t>ubytovanie hráčov RD U18 počas sústredenia za 12/2025 v Trenčíne</t>
  </si>
  <si>
    <t>16962025</t>
  </si>
  <si>
    <t>29004825</t>
  </si>
  <si>
    <t>ubytovanie trénerov COP M.Kardoš, R.Hupka za mesiac 12/2025</t>
  </si>
  <si>
    <t>16972025</t>
  </si>
  <si>
    <t>prenájom športovej haly počas sústredenia RD U18 za mesiac 12/2025</t>
  </si>
  <si>
    <t>16982025</t>
  </si>
  <si>
    <t>250100004</t>
  </si>
  <si>
    <t>odmena za služby trénera za mesiac 12/2025 v zmysle uzatvorenej zmuvy</t>
  </si>
  <si>
    <t>16992025</t>
  </si>
  <si>
    <t>28003125</t>
  </si>
  <si>
    <t>stravovanie hráčov za mesiac 12/2025 7 osôb</t>
  </si>
  <si>
    <t>17002025</t>
  </si>
  <si>
    <t>280032</t>
  </si>
  <si>
    <t>stravovanie hráčov - obedy za mesiac 12/2025 2os.</t>
  </si>
  <si>
    <t>17012025</t>
  </si>
  <si>
    <t>28003025</t>
  </si>
  <si>
    <t>stravovanie hráčov RD U18 počas sústredenia 4.-5.12.2025 v Trenčíne - 12 osôb</t>
  </si>
  <si>
    <t>17022025</t>
  </si>
  <si>
    <t>20251202</t>
  </si>
  <si>
    <t>spracovanie účtovnej a mzdovej agendy za mesiac 12/2025 v zmysle uzatvorenej zmluvy</t>
  </si>
  <si>
    <t>17032025</t>
  </si>
  <si>
    <t>2025216</t>
  </si>
  <si>
    <t>zabezpečenie zdravotnej služby počas KME U22 dievčatá 4.-6.7.2025 v Púchove</t>
  </si>
  <si>
    <t>AP Rescue, s.r.o., Btatislava</t>
  </si>
  <si>
    <t>17042025</t>
  </si>
  <si>
    <t>2025120003</t>
  </si>
  <si>
    <t>odmena za služby trénera za mesiac 12/2026 v zmysle uzatvorenej zmluvy</t>
  </si>
  <si>
    <t>BU012026</t>
  </si>
  <si>
    <t>2025023</t>
  </si>
  <si>
    <t>náklady na činnosť OCM v zmysle uzatvorenej dohody 82/23 - športový materiál - tričká, vaky</t>
  </si>
  <si>
    <t>2025333</t>
  </si>
  <si>
    <t>poháre na turnaj  kadetiek 3 kusy</t>
  </si>
  <si>
    <t>25/2025</t>
  </si>
  <si>
    <t>vklad na turnaj  v Trnave</t>
  </si>
  <si>
    <t>vklad na turnaj junioriek  IMA Bratislava</t>
  </si>
  <si>
    <t>252002302</t>
  </si>
  <si>
    <t>nákup volejbalovej siete</t>
  </si>
  <si>
    <t>2510117052</t>
  </si>
  <si>
    <t>náklady na sústredenie RD U18 chlapci 18.-22.12.2025 v Trenčíne - stravovanie 19 osôb</t>
  </si>
  <si>
    <t>náklady na turnaje RD beach U18 - U20 muži Žilina, Nové Mestonad Váhom, Prešov - cestovné 5 osôb</t>
  </si>
  <si>
    <t>náklady na činnosť klubu mládeže v zmysle dohody 02/2025 - odmena trénera za 02/2025</t>
  </si>
  <si>
    <t>53026314</t>
  </si>
  <si>
    <t>Prvá volejbalová akadémia, Bratislava</t>
  </si>
  <si>
    <t>odmena trénera za 04/2025</t>
  </si>
  <si>
    <t>odmena trénera za 08/2025</t>
  </si>
  <si>
    <t>2025133</t>
  </si>
  <si>
    <t xml:space="preserve">náklady na činnosť klubu v zmysle uzatvorenej dohody č. 15/2025 2.splátka + dodatok - ubytovanie, strava počas sústredenia Penzion Heľpa </t>
  </si>
  <si>
    <t>ŠVK Tatran Banská Bystrrica</t>
  </si>
  <si>
    <t xml:space="preserve">ubytovanie, strava počas sústredenia Penzion Heľpa </t>
  </si>
  <si>
    <t>9250007</t>
  </si>
  <si>
    <t>náklady na činnosť klubu mládeže v zmysle uzatvorenej dohody č. 42/2025 - ubytovanie počas turnaja VEA CUP</t>
  </si>
  <si>
    <t>42341451</t>
  </si>
  <si>
    <t>Volley Elite Academy, Bardejov</t>
  </si>
  <si>
    <t>stravovanie počas turnaja VEA CUP</t>
  </si>
  <si>
    <t>2503030005</t>
  </si>
  <si>
    <t>náklady na činnosť klubu  mládeže v zmysle uzatvorenej dohody č.3/2025 2.splátka + dodatok  - odmena trénera za 4-7/2025</t>
  </si>
  <si>
    <t>ŠŠK Gymnázium Bilíkova , Bratislava</t>
  </si>
  <si>
    <t>odmena trénera za 07/2025</t>
  </si>
  <si>
    <t>odmena trénera za 09/2025</t>
  </si>
  <si>
    <t xml:space="preserve">odmena trénera za 09/2025 </t>
  </si>
  <si>
    <t>3250004646</t>
  </si>
  <si>
    <t>prenájom športovej haly 18.-28.8.2025</t>
  </si>
  <si>
    <t>3250003997</t>
  </si>
  <si>
    <t>prenájom športovej haly apríl, máj</t>
  </si>
  <si>
    <t>3250005456</t>
  </si>
  <si>
    <t>prenájom športovej haly september 2025</t>
  </si>
  <si>
    <t>2500055</t>
  </si>
  <si>
    <t>športový materiál - tričká 100 ks</t>
  </si>
  <si>
    <t>251003019</t>
  </si>
  <si>
    <t>0302034225</t>
  </si>
  <si>
    <t>prenájom telocvične jún 2025</t>
  </si>
  <si>
    <t>5414285608</t>
  </si>
  <si>
    <t>spotrebný materiál - tablet 2x, púzdra na tablet</t>
  </si>
  <si>
    <t>250378</t>
  </si>
  <si>
    <t>náklady na činnosť klubu mládeže v zmysle uzatvorenej dohody č. 5/2025 - ubytovanie, strava, doprava sústredenie na  Počúvadle - kadetky</t>
  </si>
  <si>
    <t>250379</t>
  </si>
  <si>
    <t>ubytovanie, strava, doprava sústredenie na Počúvadle - staršie žiačky</t>
  </si>
  <si>
    <t>20250036</t>
  </si>
  <si>
    <t>2025198</t>
  </si>
  <si>
    <t>12/2024</t>
  </si>
  <si>
    <t xml:space="preserve">náklady na činnosť klubu v zmysle uzatvorenej dohody č. 04/2025 - prenájom telocvične Zmluva 12/2025  </t>
  </si>
  <si>
    <t>31785069</t>
  </si>
  <si>
    <t>ŠŠK Vivus Bratislava</t>
  </si>
  <si>
    <t>prenájom  telocvične Zmluva č. 3/2025 2.splátka</t>
  </si>
  <si>
    <t>10/2024</t>
  </si>
  <si>
    <t>prenájom telocvične Zmluva č. 10/2025 2.splátka</t>
  </si>
  <si>
    <t>odmena trénera za 1/2025 v zmysle zmluvy</t>
  </si>
  <si>
    <t>odmena trénera za 2/2025 v zmysle zmnluvy</t>
  </si>
  <si>
    <t>3042025</t>
  </si>
  <si>
    <t xml:space="preserve">náklady na činnosť klubu v zmysle uzatvorenej dohody č. 08/2025 dodatok  - letné sústredenie </t>
  </si>
  <si>
    <t xml:space="preserve"> ZK IMA VK Bratislava</t>
  </si>
  <si>
    <t>202515399</t>
  </si>
  <si>
    <t>náklady na činnosť klubu v zmysle uzatvorenej dohody č. 17/2025 dodatok  - športové pomôcky</t>
  </si>
  <si>
    <t>250100300</t>
  </si>
  <si>
    <t>športové náradie - podlahové značky</t>
  </si>
  <si>
    <t>2502/12024</t>
  </si>
  <si>
    <t>spotrebný materiál - vozík na lopty</t>
  </si>
  <si>
    <t>prenájom telocvične za 12/2025</t>
  </si>
  <si>
    <t>náklady na činnosť klubu v zmysle uzatvorenej dohody č. 18/2025 2.splátka + dodatok - doprava na zápasy 4-5/2025</t>
  </si>
  <si>
    <t>37818031</t>
  </si>
  <si>
    <t>MVK Detva</t>
  </si>
  <si>
    <t>20250019</t>
  </si>
  <si>
    <t>náklady na činnosť klubu v zmysle uzatvorenej dohody č. 19/2025 dodatok  - prenájom telocvične 10/2025</t>
  </si>
  <si>
    <t>1919500072</t>
  </si>
  <si>
    <t>náklady na činnosť klubu v zmysle uzatvorenej dohody č. 10/2025 dodatok  - prenájom ŠH za  9/2025</t>
  </si>
  <si>
    <t>ŠK Hamuliakovo</t>
  </si>
  <si>
    <t>1914500077</t>
  </si>
  <si>
    <t>prenájom ŠH za 10/2025</t>
  </si>
  <si>
    <t>20250061/1</t>
  </si>
  <si>
    <t>náklady na činnosť klubu v zmysle uzatvorenej dohody č.20/2025 2.splátka + dodatok  - letné sústredenie - stravovanie</t>
  </si>
  <si>
    <t>14220202</t>
  </si>
  <si>
    <t>VK Iskra Hnúšťa</t>
  </si>
  <si>
    <t>442025045</t>
  </si>
  <si>
    <t>letné sústredenie - doprava</t>
  </si>
  <si>
    <t>202509100</t>
  </si>
  <si>
    <t>doprava na turnaj v Krupine</t>
  </si>
  <si>
    <t>39</t>
  </si>
  <si>
    <t>náklady na činnosť klubu v zmysle uzatvorenej dohody č. 44/2025 - odmena trénera za 01/2025 Kudzej</t>
  </si>
  <si>
    <t>17151724</t>
  </si>
  <si>
    <t>ŠK Gymnázium Humenné</t>
  </si>
  <si>
    <t>41</t>
  </si>
  <si>
    <t>odmena trénera za 02/2025 - Kudzej</t>
  </si>
  <si>
    <t>odmena trénera za 01/2025 - Burda</t>
  </si>
  <si>
    <t>25002</t>
  </si>
  <si>
    <t>odmena trénera za 02/2025 - Burda</t>
  </si>
  <si>
    <t>43</t>
  </si>
  <si>
    <t>odmena trénera za 03/2025 Kudzej</t>
  </si>
  <si>
    <t>45</t>
  </si>
  <si>
    <t>odmena trénera za 04/2025 - Kudzej</t>
  </si>
  <si>
    <t>47</t>
  </si>
  <si>
    <t>odmena trénera za 05/2025 - Kudzej</t>
  </si>
  <si>
    <t>2025/1</t>
  </si>
  <si>
    <t>odmena trénera za 1.-6./2025 - Selecký</t>
  </si>
  <si>
    <t>49</t>
  </si>
  <si>
    <t>odmena trénera za 06/2025 - Kudzej</t>
  </si>
  <si>
    <t>25003</t>
  </si>
  <si>
    <t>odmena trénera za 03/2025 - Burda</t>
  </si>
  <si>
    <t>odmena trénera za 04/2025 - Burda</t>
  </si>
  <si>
    <t>25005</t>
  </si>
  <si>
    <t>odmena trénera za 05/2026 - Burda - čiastočne</t>
  </si>
  <si>
    <t>16/2025</t>
  </si>
  <si>
    <t>niáklady na činnosť klubu v zmysle uzatvorenej dohody č. 45/2025 dodatok - stravné zápas mladšie žiačky 14 osôb</t>
  </si>
  <si>
    <t>MŠK Oktan Kežmarok</t>
  </si>
  <si>
    <t>stravné zápas staršie žiačky 14.9.2025 -15 osôb</t>
  </si>
  <si>
    <t>vklad do turnaja ml.žiačky, st.žiačky</t>
  </si>
  <si>
    <t>stravné zápas mladšie žiačky 12.10.2025</t>
  </si>
  <si>
    <t>10250013</t>
  </si>
  <si>
    <t>doprava na zápas 13.9.2025</t>
  </si>
  <si>
    <t>10250015</t>
  </si>
  <si>
    <t>doprava na zápas 14.9.2025</t>
  </si>
  <si>
    <t>10250016</t>
  </si>
  <si>
    <t>doprava na zápas 12.10.2025</t>
  </si>
  <si>
    <t>náklady na činnosť klubu v zmysle uzatvorenej dohody č. 46/2025 dodatok  - prenájom telocvične 03/2025</t>
  </si>
  <si>
    <t>BU022026</t>
  </si>
  <si>
    <t>202501038</t>
  </si>
  <si>
    <t xml:space="preserve">náklady na činnosť klubu v zmysle uzatvorenej dohody č. 47/2025 - ubytovanie hráčok  počas sústredenia </t>
  </si>
  <si>
    <t>35540681</t>
  </si>
  <si>
    <t>VK Slávia TU Košice</t>
  </si>
  <si>
    <t>202501037</t>
  </si>
  <si>
    <t>ubytovanie trénerov počas sústredenia</t>
  </si>
  <si>
    <t>125142</t>
  </si>
  <si>
    <t>prenájom telocvične za mesiac 10/2025</t>
  </si>
  <si>
    <t>125141</t>
  </si>
  <si>
    <t>20250065</t>
  </si>
  <si>
    <t>náklady na činnosť klubu v zmysle uzatvorenej dohody č. 64/2025 1 a 2.splátka  - doprava st.žiačky</t>
  </si>
  <si>
    <t>31266931</t>
  </si>
  <si>
    <t>VK Šaca Košice</t>
  </si>
  <si>
    <t xml:space="preserve">náklady na činnosť klubu v zmysle uzatvorenej dohody č. 64/2025 - dodatok doprava hráčok st.žiačky </t>
  </si>
  <si>
    <t>20250280</t>
  </si>
  <si>
    <t>doprava hráčok 9-11/2025</t>
  </si>
  <si>
    <t xml:space="preserve">nákladyna činnosť klubu v zmysle uzatvorenej dohody č. 67/2025 - prenájom telocvične </t>
  </si>
  <si>
    <t>31825320</t>
  </si>
  <si>
    <t>VK Spartak  UJS Komárno</t>
  </si>
  <si>
    <t>prenájom posilňovne za 03/2025</t>
  </si>
  <si>
    <t>202542</t>
  </si>
  <si>
    <t>odmena za výkon rozhodcu 6.4.2025</t>
  </si>
  <si>
    <t>prenájom posilňovne za 04/2025</t>
  </si>
  <si>
    <t>2025/55</t>
  </si>
  <si>
    <t>2025/68</t>
  </si>
  <si>
    <t>prenájom telocvične za 05/2025</t>
  </si>
  <si>
    <t>prenájom posilňovne za 05/2025</t>
  </si>
  <si>
    <t>1250038</t>
  </si>
  <si>
    <t>prenájom ŠH za 01/2025</t>
  </si>
  <si>
    <t>2025/94</t>
  </si>
  <si>
    <t>prenájom veľkej telocvične za 09/2025</t>
  </si>
  <si>
    <t>1250606</t>
  </si>
  <si>
    <t>prenájom športovej haly za 09/2025</t>
  </si>
  <si>
    <t>1250688</t>
  </si>
  <si>
    <t>prenájom športovej haly za 10/2025</t>
  </si>
  <si>
    <t>20250155</t>
  </si>
  <si>
    <t>náklady na činnosť klubu v zmysle uzatvorenej dohody č. 48/2025 - športový materiál - mikiny</t>
  </si>
  <si>
    <t>00892041</t>
  </si>
  <si>
    <t>VK Tatran Kračúnovce</t>
  </si>
  <si>
    <t>1402025</t>
  </si>
  <si>
    <t xml:space="preserve">volejbalové tričká </t>
  </si>
  <si>
    <t>2510205726</t>
  </si>
  <si>
    <t>náklady na činnosť klubu v zmysle uzatvorenej dohody č. 22/2025 - športová obuv 11 kusov</t>
  </si>
  <si>
    <t>VK Krupina</t>
  </si>
  <si>
    <t>poplatok za Mini kemp</t>
  </si>
  <si>
    <t>odmena za výkon rozhodcu - kadetky</t>
  </si>
  <si>
    <t>odmena za výkon rozhodcu - staršie žiačky</t>
  </si>
  <si>
    <t>odmena za výkon rozhodcu staršie žiačky</t>
  </si>
  <si>
    <t>odmena za výkon rozhodcu kadetky</t>
  </si>
  <si>
    <t>2501011</t>
  </si>
  <si>
    <t>odmena za výkon rozhodcu mladšie žiačky</t>
  </si>
  <si>
    <t>250025</t>
  </si>
  <si>
    <t>kryoterapia za 02/2025</t>
  </si>
  <si>
    <t>2025036</t>
  </si>
  <si>
    <t>2025077</t>
  </si>
  <si>
    <t>2025079</t>
  </si>
  <si>
    <t>2510202192</t>
  </si>
  <si>
    <t>športová obuv 9 kusov</t>
  </si>
  <si>
    <t>20250074</t>
  </si>
  <si>
    <t>strava počas sústredenia 10.-15.8.2025  29 osôb</t>
  </si>
  <si>
    <t>26/2025</t>
  </si>
  <si>
    <t>poplatok za trénerský seminár 5 osôb</t>
  </si>
  <si>
    <t>250045</t>
  </si>
  <si>
    <t>poháre na turnaj  3 kusy</t>
  </si>
  <si>
    <t>VP20250003</t>
  </si>
  <si>
    <t>stravné  - turnaj mladších žiačok 18.1.2025</t>
  </si>
  <si>
    <t>VP20250009</t>
  </si>
  <si>
    <t>stravné  - turnaj mladších žiačok A 19.1.2025</t>
  </si>
  <si>
    <t>VP20250011</t>
  </si>
  <si>
    <t>stravné  - turnaj mladších žiačok B 19.1.2025</t>
  </si>
  <si>
    <t>VP20250010</t>
  </si>
  <si>
    <t>stravné  - turnaj mladších žiačok C 19.1.2025</t>
  </si>
  <si>
    <t>VP20250020</t>
  </si>
  <si>
    <t>stravné Majstrovstvá SR kadetky 9.2.2025</t>
  </si>
  <si>
    <t>VP20250023</t>
  </si>
  <si>
    <t>stravné  - turnaj mladších žiačok A 15.2.2025</t>
  </si>
  <si>
    <t>VP20250025</t>
  </si>
  <si>
    <t>stravné - mladšie žiačky B 15.2.2025</t>
  </si>
  <si>
    <t>VP20250028</t>
  </si>
  <si>
    <t>stravné  - turnaj mladších žiačok A 16.2.2025</t>
  </si>
  <si>
    <t>VP20250030</t>
  </si>
  <si>
    <t>stravné  - turnaj mladších žiačok B 16.2.2025</t>
  </si>
  <si>
    <t>VP20250029</t>
  </si>
  <si>
    <t>stravné  - turnaj mladších žiačok C 16.2.2025</t>
  </si>
  <si>
    <t>VP20250034</t>
  </si>
  <si>
    <t>zdravotné zabezpečenie - tejpy</t>
  </si>
  <si>
    <t>VP20250042</t>
  </si>
  <si>
    <t>stravné - Majstrovstvá SR staršie žiačky 22.2.2025</t>
  </si>
  <si>
    <t>VP20250045</t>
  </si>
  <si>
    <t>stravné - Majstrovstvá SR mladšie žiačky 23.2.2025</t>
  </si>
  <si>
    <t>VP20250048</t>
  </si>
  <si>
    <t>stravné - Majstrovstvá SR mladšie žiačky 25.2.2025</t>
  </si>
  <si>
    <t>VP20250052</t>
  </si>
  <si>
    <t>stravné - Majstrovstvá SR mladšie žiačky 2.3.2025</t>
  </si>
  <si>
    <t>VP20250054</t>
  </si>
  <si>
    <t>stravné - Majstrovstvá SR staršie žiačky 15.3.2025</t>
  </si>
  <si>
    <t>VP20250055</t>
  </si>
  <si>
    <t>stravné - Majstrovstvá SR kadetky 16.3.2025</t>
  </si>
  <si>
    <t>VP20250063</t>
  </si>
  <si>
    <t>stravné -  turnaj staršie žiačky A 22.3.2025</t>
  </si>
  <si>
    <t>VP20250068</t>
  </si>
  <si>
    <t>stravné - turnaj staršie žiačky B 22.3.2025</t>
  </si>
  <si>
    <t>VP20250071</t>
  </si>
  <si>
    <t>stravné - zápas mladšie žiačky A 23.3.20205</t>
  </si>
  <si>
    <t>VP20250075</t>
  </si>
  <si>
    <t>stravné - zápas mladšie žiačky B 23.3.2025</t>
  </si>
  <si>
    <t>VP20250077</t>
  </si>
  <si>
    <t>stravné - zápas kadetky 23.3.2025</t>
  </si>
  <si>
    <t>VP20250084</t>
  </si>
  <si>
    <t>stravné - turnaj mladších žiačok 29.3.2025</t>
  </si>
  <si>
    <t>VP20250094</t>
  </si>
  <si>
    <t>stravné - zápas staršie žiačky B 12.4.2025</t>
  </si>
  <si>
    <t>VP20250103</t>
  </si>
  <si>
    <t>stravné - zápas staršie žiačky 3.5.2025</t>
  </si>
  <si>
    <t>VP20250107</t>
  </si>
  <si>
    <t>stravné - zápas kadetky 4.5.2025</t>
  </si>
  <si>
    <t>VP20250108</t>
  </si>
  <si>
    <t>stravné - zápas mladšie žiačky B 4.5.2025</t>
  </si>
  <si>
    <t>VP20250112</t>
  </si>
  <si>
    <t>stravné - turnaj mladšie žiačky 10.5.2025</t>
  </si>
  <si>
    <t>VP20250119</t>
  </si>
  <si>
    <t>stravné - turnaj mladšie žiačky C 11.5.2025</t>
  </si>
  <si>
    <t>VP20250120</t>
  </si>
  <si>
    <t>stravné - turnaj mladšie žiačky 11.5.2025</t>
  </si>
  <si>
    <t>náklady na činnosť klubu v zmysle uzatvorenej dohody č. 49/2025 2.splátka + dodatok - doprava na zápas 27.4.2025</t>
  </si>
  <si>
    <t>36158917</t>
  </si>
  <si>
    <t>VK ZŠ Lendak</t>
  </si>
  <si>
    <t>190322025</t>
  </si>
  <si>
    <t>doprava na zápas 29.3.2025</t>
  </si>
  <si>
    <t>20250678</t>
  </si>
  <si>
    <t>športový materiál - ruksak 15 kusov</t>
  </si>
  <si>
    <t>20250281</t>
  </si>
  <si>
    <t>náklady na činnosť klubu v zmysle uzatovorenej dohody č. 68/2025 /doplatok 1.splátky/  - športový materiál  - mikiny /čiastočne/</t>
  </si>
  <si>
    <t>náklady na činnosť klubu v zmysle uzatvorenej dohody č. 68/2025  dodatok - odmena trénera za 11/2025</t>
  </si>
  <si>
    <t>odmena trénera za 10/2025</t>
  </si>
  <si>
    <t>2025/001</t>
  </si>
  <si>
    <t>2025/09</t>
  </si>
  <si>
    <t>2025/010</t>
  </si>
  <si>
    <t>12/205</t>
  </si>
  <si>
    <t>14/2025</t>
  </si>
  <si>
    <t>odmena trénera za 11/2025</t>
  </si>
  <si>
    <t>2025/011</t>
  </si>
  <si>
    <t>202500051</t>
  </si>
  <si>
    <t>prenájom telovične 9-10/2025</t>
  </si>
  <si>
    <t>športový materiál - mikiny /čiastočne/</t>
  </si>
  <si>
    <t>3250001840</t>
  </si>
  <si>
    <t>náklady na činnosť klubu v zmysle uzatvorenej dohody č. 68/2025 - 2.splátka - ubytovanie počas M SR kadetiek</t>
  </si>
  <si>
    <t>ubytovanie počas Majstrovstiev SR junioriek</t>
  </si>
  <si>
    <t>062025</t>
  </si>
  <si>
    <t>20250266</t>
  </si>
  <si>
    <t>športový materiál tričko 60 ks</t>
  </si>
  <si>
    <t>20250283</t>
  </si>
  <si>
    <t>športový matriál - fľaše na vodu 75 ks</t>
  </si>
  <si>
    <t>odmena trénera za 06/2025 /čiastočne/</t>
  </si>
  <si>
    <t>náklady na činnosť klubu v zmysle uzatvorenej dohody č. 24/2025 2.splátka + dodatok  - prenájom telocvične 1.1.-25.6.2025</t>
  </si>
  <si>
    <t>42218110</t>
  </si>
  <si>
    <t>OŠK Lietavská Lúčka</t>
  </si>
  <si>
    <t>2025/030</t>
  </si>
  <si>
    <t>športový materiál - mikiny 54 kusov</t>
  </si>
  <si>
    <t>251116</t>
  </si>
  <si>
    <t>volejbalová sieť 1 kus</t>
  </si>
  <si>
    <t>2025791</t>
  </si>
  <si>
    <t>náklady na činnosť klubu v zmysle uzatvorenej dohody č. 25/2025 - 2.splátka a dodatok  - prenájom športovej haly za 06/2025</t>
  </si>
  <si>
    <t>2025/1070</t>
  </si>
  <si>
    <t>prenájom športovej haly za 08/2025</t>
  </si>
  <si>
    <t>20251252</t>
  </si>
  <si>
    <t>20251410</t>
  </si>
  <si>
    <t>1020250012</t>
  </si>
  <si>
    <t>náklady na činnosť klubu v zmysle uzatvorenej dohdoy č. 26/2025 - 2.splátka + dodatok - prenájom telocvične za 01-02/2025</t>
  </si>
  <si>
    <t>VK Rachmaninka Liptovský Mikuláš</t>
  </si>
  <si>
    <t>20250121</t>
  </si>
  <si>
    <t>prenájom telocvične za 03/2025 /čiastočne/</t>
  </si>
  <si>
    <t>20250156</t>
  </si>
  <si>
    <t>1020250022</t>
  </si>
  <si>
    <t xml:space="preserve">prenájom telocvične </t>
  </si>
  <si>
    <t>20250197</t>
  </si>
  <si>
    <t>20250237</t>
  </si>
  <si>
    <t>prenájom telovične za 06/2025 /čiastočne/</t>
  </si>
  <si>
    <t>2025022</t>
  </si>
  <si>
    <t>náklady na činnosť klub v zmysle uzatvorenej dohody č. 09/2025 - dodatok - vstupy do fitness za 09/2025</t>
  </si>
  <si>
    <t>náklady na činnosť klubu v zmysle uzatvorenej dohody č. 27/2025 - 2.splátka - prenájom telocvične za 1.1.-30.6.2025</t>
  </si>
  <si>
    <t>20250113</t>
  </si>
  <si>
    <t xml:space="preserve">strava a občerstvenie počas letného sústredenia </t>
  </si>
  <si>
    <t>20250176</t>
  </si>
  <si>
    <t>strava a ubytovanie počas sústredenia 27.-31.8.2025</t>
  </si>
  <si>
    <t>ubytovanie počas turnaja 6.-7.9.2025</t>
  </si>
  <si>
    <t>250201046</t>
  </si>
  <si>
    <t>náklady na činnosť klubu v zmysle uzatvorenej dohody č. 27/2025 - dodatok - posilňovňa pernamentky 2 hráčky na 1 mesiac</t>
  </si>
  <si>
    <t>odmena za kondičné tréningy 07/2025</t>
  </si>
  <si>
    <t>odmena za kondičné tréningy 07-08/2025</t>
  </si>
  <si>
    <t>odmena za výkon rozhodcu 28.9.2025</t>
  </si>
  <si>
    <t>25021</t>
  </si>
  <si>
    <t>odmena trénera za 9/2025</t>
  </si>
  <si>
    <t>25024</t>
  </si>
  <si>
    <t>náklady na činnosť klubu v zmysle uzatvorenej dohody č.50/2025 - dodatok - športové sústredenie 24.-30.8.2025</t>
  </si>
  <si>
    <t>ALK Moldava nad Bodvou</t>
  </si>
  <si>
    <t>7/2023</t>
  </si>
  <si>
    <t>náklady na činnosť klubu v zmysle uzatovorenej dohody č. 69/2025 - odmena trénera za 01/2025</t>
  </si>
  <si>
    <t>VO TJ Spartak Myjava</t>
  </si>
  <si>
    <t>odmena trénera za 03/2025 /čiastočne/</t>
  </si>
  <si>
    <t>2025/09/5628</t>
  </si>
  <si>
    <t>náklady na činnosť klubu v zmysle uzatvorenej dohody č. 28/2025 - 2.splátka + dodatok - športový materiál - lopty 3 ks</t>
  </si>
  <si>
    <t>55697585</t>
  </si>
  <si>
    <t>ŠVK Námestovo</t>
  </si>
  <si>
    <t>76/2025/45</t>
  </si>
  <si>
    <t>volejbalový trenažér 1 kus</t>
  </si>
  <si>
    <t>25000041520</t>
  </si>
  <si>
    <t>športový materiál - kolenačky, rukávniky</t>
  </si>
  <si>
    <t>0000778900</t>
  </si>
  <si>
    <t>športový materiál - kraťasy 15 kusov</t>
  </si>
  <si>
    <t>0000778901</t>
  </si>
  <si>
    <t>športový materiál - kraťasy 5 kusov</t>
  </si>
  <si>
    <t>náklady na činnosť klubu v zmysle uzatvorenej ddohody č. 71/2025 - dodatok - odmena trénera za 10/2025</t>
  </si>
  <si>
    <t>0052025</t>
  </si>
  <si>
    <t>náklady na činnosť klubu v zmysle uzatvorenej dohody č. 72/2025 - dodatok - doprava hráčov na zápasy 01-02/2025  - čiastočne</t>
  </si>
  <si>
    <t>25213</t>
  </si>
  <si>
    <t>náklady na činnosť klubu v zmysle uzatvorenej dohody č. 74/2025 - športový materiál - lopty 57 ks</t>
  </si>
  <si>
    <t>34005668</t>
  </si>
  <si>
    <t>VK Nové Mestonad Váhom</t>
  </si>
  <si>
    <t>25192</t>
  </si>
  <si>
    <t>športové pomôcky - volejbalová lopta ťažká 1 kus a vozík na lopty 2 kusy</t>
  </si>
  <si>
    <t>športový materiál - lymfodrenážne nohovice 1 kus</t>
  </si>
  <si>
    <t>25118</t>
  </si>
  <si>
    <t>športový materiál - batohy 150 kusov</t>
  </si>
  <si>
    <t>25119</t>
  </si>
  <si>
    <t>športový materiál tričká 150 kusov</t>
  </si>
  <si>
    <t>25146</t>
  </si>
  <si>
    <t>športový materiál - zimná bunda 20 kusov</t>
  </si>
  <si>
    <t>37</t>
  </si>
  <si>
    <t xml:space="preserve">vstupná diagnostika a kondičné tréningy </t>
  </si>
  <si>
    <t>25319110</t>
  </si>
  <si>
    <t>diagnostika - spiroergometria 3 x</t>
  </si>
  <si>
    <t>dialgnostika skrátená, testovanie športovcov tréningový plán pre športovcov</t>
  </si>
  <si>
    <t>20250027</t>
  </si>
  <si>
    <t>športová regenerácia 10 x /čiastočne/</t>
  </si>
  <si>
    <t>náklady na činnosť klubu v zmysle uzatvorenej dohody č. 11/2025 - odmena za trénersko-metodickú činnosť 01/2025</t>
  </si>
  <si>
    <t>42178746</t>
  </si>
  <si>
    <t>ŠVK Pezinok</t>
  </si>
  <si>
    <t>odmena za trénersko metodickú-činnosť za 02/2025</t>
  </si>
  <si>
    <t>odmena za trénersko metodickú-činnosť za 03/2025</t>
  </si>
  <si>
    <t>odmena za trénersko metodickú-činnosť za 04/2025</t>
  </si>
  <si>
    <t>odmena za trénersko metodickú-činnosť za 06/2025</t>
  </si>
  <si>
    <t>odmena za trénersko metodickú-činnosť za 08/2025</t>
  </si>
  <si>
    <t>odmena za trénersko metodickú-činnosť za 09/2025</t>
  </si>
  <si>
    <t>422025</t>
  </si>
  <si>
    <t>prenájom haly za 03/2025</t>
  </si>
  <si>
    <t>512025</t>
  </si>
  <si>
    <t>prenájom haly za 04/2025</t>
  </si>
  <si>
    <t>732025</t>
  </si>
  <si>
    <t>prenájom haly za 08/2025</t>
  </si>
  <si>
    <t>832025</t>
  </si>
  <si>
    <t>náklady na činnosť klubu v zmysle uzatvorenej dohody č. 75/2025 - 2.splátka + dodatok - ubytovanie 10.8.-15.8.2025</t>
  </si>
  <si>
    <t>25020083</t>
  </si>
  <si>
    <t>náklady na činnosť klubu v zmysle uzatvorenej dohody č. 51/2025 - 2.splátka + dodatok - športové pomôcky - merač výskoku</t>
  </si>
  <si>
    <t>50040561</t>
  </si>
  <si>
    <t>MVK Powerfit Podolínec</t>
  </si>
  <si>
    <t>252002462</t>
  </si>
  <si>
    <t>volejbalová sieť 2 kusy a volejbalová lopta 5 kusov</t>
  </si>
  <si>
    <t>2502/13278</t>
  </si>
  <si>
    <t>overbaly, sieťky</t>
  </si>
  <si>
    <t>300506573</t>
  </si>
  <si>
    <t>športový materiál - tričká 522 ks - čiastočne</t>
  </si>
  <si>
    <t>252002532</t>
  </si>
  <si>
    <t>volejbalové lanka a napínače</t>
  </si>
  <si>
    <t>2500700</t>
  </si>
  <si>
    <t>náklady na činnosť klubu v zmysle uzatvorenej dohody č. 30/2025 - športové oblečenie - dresy, rukávniky</t>
  </si>
  <si>
    <t>37823876</t>
  </si>
  <si>
    <t>MVK Poltár</t>
  </si>
  <si>
    <t>2500022</t>
  </si>
  <si>
    <t>odmenaa trénera za 01-05/2025</t>
  </si>
  <si>
    <t>2500023</t>
  </si>
  <si>
    <t>odmena trénera za 01-06/2025</t>
  </si>
  <si>
    <t>2500024</t>
  </si>
  <si>
    <t>odmena trénera za 01-05/2025</t>
  </si>
  <si>
    <t>273755</t>
  </si>
  <si>
    <t>štartovné do turnaja Hnúšťa /čiastočne/</t>
  </si>
  <si>
    <t>250201</t>
  </si>
  <si>
    <t>náklady na činnosť klubu v zmysle uzatvorenej dohody č.52/2025 - 2.splátka - odmena trénera za 2/2025</t>
  </si>
  <si>
    <t>odmena trénera za 02/2025 /čiastočne /</t>
  </si>
  <si>
    <t>odmena za výkon rozhodcu 2.3.2025</t>
  </si>
  <si>
    <t>odmena za výkon rozhodcu 22.3.2025</t>
  </si>
  <si>
    <t>náklady na činnosť klubu v zmysle uzatvorenej dohody č. 52/2025 - dodatok - športový materiál ponožky 440 párov</t>
  </si>
  <si>
    <t>odmena za výkon rozhodcu 16.3.2025 /čiastočne/</t>
  </si>
  <si>
    <t>náklady na činnosť klubu v zmysle uzatvorenej dohody č. 31/2025 - odmena za výkon rozhodcu 25.1.2025</t>
  </si>
  <si>
    <t>56213697</t>
  </si>
  <si>
    <t>VK Považská Bystrica</t>
  </si>
  <si>
    <t>odmena za výkon rozhodcu 22.2.2025</t>
  </si>
  <si>
    <t>odmena za výkon rozhodcu 20.3.2025</t>
  </si>
  <si>
    <t>25040002</t>
  </si>
  <si>
    <t>odmena za výkon rozhodcu 12.4.2025</t>
  </si>
  <si>
    <t>22/25</t>
  </si>
  <si>
    <t>244</t>
  </si>
  <si>
    <t>športový materiál - mikiny 53 ks</t>
  </si>
  <si>
    <t>odmena za výchovno-vzdelávaciu činnosť 1.7.-20.11.2025</t>
  </si>
  <si>
    <t>náklady na činnosť klubu v zmysle uzatvorenej dohody č. 55/2025 - 2.splátka + dodatok - odmena trénera za 01/2025</t>
  </si>
  <si>
    <t>VK PU Prešov</t>
  </si>
  <si>
    <t>odmena trénera za 06/2025</t>
  </si>
  <si>
    <t>náklady na činnosť klubu v zmysle uzatvorenej dohody č. 32/2025 - 2.splátka + dodatok - odmena trénera za 05/2025</t>
  </si>
  <si>
    <t>VolleyTeam PD, Prievidza</t>
  </si>
  <si>
    <t>odmena trénera za 03/2025 - dohoda o pracovnej činnosti</t>
  </si>
  <si>
    <t>odmena trénera za 04/2025 - dohoda o pracovnej činnosti</t>
  </si>
  <si>
    <t>odmena trénera za 05/2025 - dohoda o pracovnej činnosti</t>
  </si>
  <si>
    <t>odmena trénera za 06/2025 - dohoda o pracovnej činnosti - 1.časť</t>
  </si>
  <si>
    <t>odmena trénera za 06/2025 - dohoda o pracovnej činnosti - 2.časť</t>
  </si>
  <si>
    <t>náklady na činnosť klubu v zmysle uzatvorenej dohody č. 78/2025 - 2.splátka - odmena trénera za 01/2025 /čiastočne/</t>
  </si>
  <si>
    <t>odmena trénera za 03/2025 - čiastočne</t>
  </si>
  <si>
    <t>náklady na činnosť klubu v zmysle uzatvorenej dohody č. 78/2025 - dodatok  - odmena trénera za 09/2025 /čiastočne/</t>
  </si>
  <si>
    <t>9001807953</t>
  </si>
  <si>
    <t>náklady na činnosť klubu v zmysle uzatvorenej dohody č. 77/2025 2.splátka + dodatok - športovo-kondičné sústredenie 11.-16.8.2025 / čiastočne/</t>
  </si>
  <si>
    <t>1.VK Púchov</t>
  </si>
  <si>
    <t>25344</t>
  </si>
  <si>
    <t>športový materál - tepláky, mikiny, tričko biele /čiastočne/</t>
  </si>
  <si>
    <t>251217</t>
  </si>
  <si>
    <t>odmena za športovo-kondičné tréningy za 09 - 12/2025</t>
  </si>
  <si>
    <t>2025/000</t>
  </si>
  <si>
    <t>náklady na činnosť klubu v zmylse uzatvorenej dohody č. 34/2025 - 2.splátka + dodatok - prenájom telocvične 1-6/2025</t>
  </si>
  <si>
    <t>000072025</t>
  </si>
  <si>
    <t>športový materiál - dresy + kraťasy 28 ks, balvlnené tričká 14 ks</t>
  </si>
  <si>
    <t>000092025</t>
  </si>
  <si>
    <t>športový materiál - tenisky 50 párov, tričko 1 ks, polokošeľa 4 ks</t>
  </si>
  <si>
    <t>0172025</t>
  </si>
  <si>
    <t>prenájom telocvične za 02/2025 + energie</t>
  </si>
  <si>
    <t>26</t>
  </si>
  <si>
    <t>prenájom telocvične za 07-09/2025</t>
  </si>
  <si>
    <t>000202025</t>
  </si>
  <si>
    <t>športový materiál - chrániče kolien a rukávniky 40 ks</t>
  </si>
  <si>
    <t>účastnícky poplatok za Sklills Camp 21.-23.12.2025 za 4 hráčky</t>
  </si>
  <si>
    <t>účastnícky poplatok za Skills Camp 21.-23.12.2025 - 1 hráčka /čiastočne/</t>
  </si>
  <si>
    <t>1000625</t>
  </si>
  <si>
    <t>náklady na činnosť klubu v zmysle uzatvorenej dohdoy č. 12/2025 - prenájom telocvične za 01/2025</t>
  </si>
  <si>
    <t>31772064</t>
  </si>
  <si>
    <t>VK GAB Senec</t>
  </si>
  <si>
    <t>1001925</t>
  </si>
  <si>
    <t>4025243</t>
  </si>
  <si>
    <t>2025/105</t>
  </si>
  <si>
    <t>náklady na činnosť klubu v zmysle uzatvorenej dohody č. 79/2025 - 2.splátka + dodatok - doprava na zápas 12.4.2025 - BUS</t>
  </si>
  <si>
    <t>VM Senica</t>
  </si>
  <si>
    <t>2025/100</t>
  </si>
  <si>
    <t>doprava na zápas 6.4.2025 BUS</t>
  </si>
  <si>
    <t>10250001</t>
  </si>
  <si>
    <t>štartovné na turnaj junioriek 30.-31.8.2025</t>
  </si>
  <si>
    <t>202500034</t>
  </si>
  <si>
    <t>prenájom športoviska 1.úhrada</t>
  </si>
  <si>
    <t>doprava BUS na zápas 18.1.2025</t>
  </si>
  <si>
    <t>doprava BUS na zápas 19.1.2025</t>
  </si>
  <si>
    <t>doprava BUS na zápas 25.1.2025</t>
  </si>
  <si>
    <t>doprava BUS na zápas 26.1.2025</t>
  </si>
  <si>
    <t>doprava BUS na zápas 2.2.2025</t>
  </si>
  <si>
    <t>doprava BUS na zápas 9.2.2025</t>
  </si>
  <si>
    <t>2025041</t>
  </si>
  <si>
    <t>doprava BUS na zápas 15.2.2025</t>
  </si>
  <si>
    <t xml:space="preserve">náklady na činnosť klubu v zmysle uzatvorenej dodhody č. 80/2025 - dodatok - prenájom telocvične /čiastočne/ </t>
  </si>
  <si>
    <t>70142025</t>
  </si>
  <si>
    <t>prenájom telocvične 12.4.-10.5.2025</t>
  </si>
  <si>
    <t>70182025</t>
  </si>
  <si>
    <t>prenájom telocvične 9.7.2025</t>
  </si>
  <si>
    <t>70312025</t>
  </si>
  <si>
    <t>prenájom telocvične 19.10.-14.12.2025</t>
  </si>
  <si>
    <t>5414270368</t>
  </si>
  <si>
    <t>náklady na činnosť klubu v zmysle uzatvornej dohody č. 57/2025 - dodatok - volejbalová sieť 2 ks</t>
  </si>
  <si>
    <t>252002339</t>
  </si>
  <si>
    <t>športové potreby - ukazovateľ skore 2 kusy</t>
  </si>
  <si>
    <t>250213645</t>
  </si>
  <si>
    <t>športové potreby - anténky k sieti 2 kusy /čiastočne/</t>
  </si>
  <si>
    <t>250187</t>
  </si>
  <si>
    <t>náklady na činnosť klubu v zmysle uzatvorenej dohody č. 58/2025 - 2.splátka - sústredenie 18.8.-28.8.2025 /čiastočne/</t>
  </si>
  <si>
    <t>250041</t>
  </si>
  <si>
    <t>náklady na činnosť klubu v zmysle uzatvorenej dohody č. 59/2025 - 2.splátka + dodatok - prenájom mestskej športovej haly za 01/2025 /čiastočne/</t>
  </si>
  <si>
    <t>odmena za výkon rozhodcu 18.-19.10.2025</t>
  </si>
  <si>
    <t>0025260002</t>
  </si>
  <si>
    <t>odmena uza výkon rozhodcu 19.10.2025</t>
  </si>
  <si>
    <t>odmena za výkon rozhodcu 27.9.2025</t>
  </si>
  <si>
    <t>odmena za výkon rozhodcu 10.10.2025</t>
  </si>
  <si>
    <t>odmena za výkon rozhodcu 18.10.2025</t>
  </si>
  <si>
    <t>2025259</t>
  </si>
  <si>
    <t>spotrebný materiál - vešiak na volejbalové siete 5 ks</t>
  </si>
  <si>
    <t>odmena za služby trénera za 08/2025</t>
  </si>
  <si>
    <t>odmena za služby trénera za 05/2025 /čiastočne/</t>
  </si>
  <si>
    <t>2500029</t>
  </si>
  <si>
    <t>náklady na činnosť klubu v zmysle uzatvorenej dohody č. 60/2025 - 2.splátka + dodatok - doprava hráčok na zápas 25.-26.4.2025</t>
  </si>
  <si>
    <t>225000083</t>
  </si>
  <si>
    <t>ubytovanie, strava počas zápasu 25.4.2025</t>
  </si>
  <si>
    <t>70023</t>
  </si>
  <si>
    <t>stravovanie mladšie žiačky 12.4.2025</t>
  </si>
  <si>
    <t>646</t>
  </si>
  <si>
    <t>stravovanie mladšie žiačky 14.6.2025 - Granden festival 14.6.2025</t>
  </si>
  <si>
    <t>odmena za služby trénera 01-06/2025</t>
  </si>
  <si>
    <t>2500056</t>
  </si>
  <si>
    <t>doprava na zápas 6.9.2025 /čiastočne/</t>
  </si>
  <si>
    <t>25098</t>
  </si>
  <si>
    <t>náklady na činnosť klubu v zmysle uzatvorenej dohody č. 13/2025 - 2.splátka + dodatok - športový materiál - tričká, kraťasy, tričko, leginy ponožky</t>
  </si>
  <si>
    <t>2025030</t>
  </si>
  <si>
    <t>odmena za výkon rozhodcu 11.10.2025</t>
  </si>
  <si>
    <t>odmena za výkon rozhodcu 5.10.2025</t>
  </si>
  <si>
    <t>2025026</t>
  </si>
  <si>
    <t>odmena za výkon rozhodcu 25.10.2025</t>
  </si>
  <si>
    <t>odmena za výkon rozhodcu 19.10.2025</t>
  </si>
  <si>
    <t>oddmena za výkon rozhodcu 8.11.2025</t>
  </si>
  <si>
    <t>20250043</t>
  </si>
  <si>
    <t>odmena za výkon rozhodcu 8.11.2025</t>
  </si>
  <si>
    <t>odmena za výkon rozhodcu 6.12.2025</t>
  </si>
  <si>
    <t>12501557</t>
  </si>
  <si>
    <t>volejbalová lopta 20 kusov</t>
  </si>
  <si>
    <t>12501558</t>
  </si>
  <si>
    <t>športové pomôcky - medicinbali 40 ks</t>
  </si>
  <si>
    <t>250294</t>
  </si>
  <si>
    <t>náklady na činnosť klubu v zmysle uzatvorenej dohody č. 63/2025 - 2.splátka + dodatok - vstup do fitness za 05/2025</t>
  </si>
  <si>
    <t>1319500009</t>
  </si>
  <si>
    <t>prenájom telocvične 1-6/2025</t>
  </si>
  <si>
    <t>1313500018</t>
  </si>
  <si>
    <t>prenájom telocvične</t>
  </si>
  <si>
    <t>25107885</t>
  </si>
  <si>
    <t>posilňovacia guma 3 kusy</t>
  </si>
  <si>
    <t>11044649</t>
  </si>
  <si>
    <t>0002500287</t>
  </si>
  <si>
    <t>zdravotné zabezpečenie</t>
  </si>
  <si>
    <t>0002500315</t>
  </si>
  <si>
    <t>ubytovanie hráčov za mesiac 06/2025 - 4 hráči</t>
  </si>
  <si>
    <t>250498</t>
  </si>
  <si>
    <t>vstupy hráčov do fitness 9/2025</t>
  </si>
  <si>
    <t>2025068</t>
  </si>
  <si>
    <t>Dell Latitude - počítač 1 kus</t>
  </si>
  <si>
    <t>1312500019</t>
  </si>
  <si>
    <t>prenájom telocvične za 9 - 10/2025</t>
  </si>
  <si>
    <t>náklady na činnosť klubu v zmysle uzatvorenej dohody č. 62/2025 - odmena trénera za 01/2025</t>
  </si>
  <si>
    <t>42083851</t>
  </si>
  <si>
    <t>ŠK Komenského Svidník</t>
  </si>
  <si>
    <t>odmena trénera za  042025</t>
  </si>
  <si>
    <t>25006</t>
  </si>
  <si>
    <t>odmena trénera za 06/2025 /Haľkova/</t>
  </si>
  <si>
    <t>25007</t>
  </si>
  <si>
    <t>25009</t>
  </si>
  <si>
    <t>odmena trénera za 06/2025 /Franko/</t>
  </si>
  <si>
    <t>prenájom vozidla na dopravu na zápas 27.9. a 25.10.2025</t>
  </si>
  <si>
    <t>013116481</t>
  </si>
  <si>
    <t>stravovanie počas zápasu st.žiačky 25.10.2025 - čiastočne</t>
  </si>
  <si>
    <t>27299059022</t>
  </si>
  <si>
    <t>náklady na činnosť klubu v zmysle uzatvorenej dohody č. 61/2025 - 2.splátka + dodatok - odmena trénera za 01-06/2025</t>
  </si>
  <si>
    <t>51852161</t>
  </si>
  <si>
    <t>ŠŠK ZŠ 8.mája, Svidník</t>
  </si>
  <si>
    <t>20250966246</t>
  </si>
  <si>
    <t>športová obuv 1 pár</t>
  </si>
  <si>
    <t>20251012529</t>
  </si>
  <si>
    <t>2102</t>
  </si>
  <si>
    <t>chránič na volejbal 1 ks</t>
  </si>
  <si>
    <t>27299058652</t>
  </si>
  <si>
    <t>športový materiál - volejbalové dresy /čiastočne/</t>
  </si>
  <si>
    <t>5025013</t>
  </si>
  <si>
    <t>náklady na činnosť klubu v zmysle uzatvorenej dohody č. 14/2025 - 2.splátka + dodatok - prenájom telocvične za 4/2025</t>
  </si>
  <si>
    <t>VK Šamorín</t>
  </si>
  <si>
    <t>5025017</t>
  </si>
  <si>
    <t>prenájom telocvične za 5/2025</t>
  </si>
  <si>
    <t>5025022</t>
  </si>
  <si>
    <t>prenájom telocvične za 6/2025</t>
  </si>
  <si>
    <t>5413975101</t>
  </si>
  <si>
    <t>volejbalová lopta 6 ks /čiastočne/</t>
  </si>
  <si>
    <t>náklady na činnosť klubu v zmysle uzatvorenej dohody č. 81/2025 - 2.splátka + dodatok - zabezpečenie stravovania počas finále Majstrovstiev SR mladších žiačok 31.5.-1.6.2025 166 osôb</t>
  </si>
  <si>
    <t>odmena trénera za 01-02/2025</t>
  </si>
  <si>
    <t>30</t>
  </si>
  <si>
    <t>náklady na činnosť klubu v zmysle uzatvorenej dohody 35/2025 - dodatok - notebook 1 ks</t>
  </si>
  <si>
    <t>25002846</t>
  </si>
  <si>
    <t>športové pomôcky - jednoručky 2 ks</t>
  </si>
  <si>
    <t>250128182</t>
  </si>
  <si>
    <t>športový materiál - mikina 5 ks</t>
  </si>
  <si>
    <t>23/2025</t>
  </si>
  <si>
    <t>náklady na činnosť klubu v zmysle uzatvorenej dohody č. 66/2025 -2.splátka + dodatok - doprava na zápas 27.9.2025</t>
  </si>
  <si>
    <t>5814500021</t>
  </si>
  <si>
    <t>prenájom športovej haly za 9/2025</t>
  </si>
  <si>
    <t>5815500020</t>
  </si>
  <si>
    <t>doprava na zápas 4.10.2025</t>
  </si>
  <si>
    <t>29/2025</t>
  </si>
  <si>
    <t>doprava na zápas 26.10.2025</t>
  </si>
  <si>
    <t>28/2025</t>
  </si>
  <si>
    <t>doprava na zápas 25.10.2025</t>
  </si>
  <si>
    <t>5813500022</t>
  </si>
  <si>
    <t>prenájom športovej haly za 10/2025 /čiastočne/</t>
  </si>
  <si>
    <t>2508223</t>
  </si>
  <si>
    <t>náklady na činnosť klubu v zmysle uzatvorenej dohody č. 36/2025 - 2.splátka + dodatok - doprava na zápas 17.8. a 22.8.2025</t>
  </si>
  <si>
    <t>2506169</t>
  </si>
  <si>
    <t>doprava na zápas 7.6.2025</t>
  </si>
  <si>
    <t>2504118</t>
  </si>
  <si>
    <t>doprava na zápas 1.4. a 13.4.2025</t>
  </si>
  <si>
    <t>2503067</t>
  </si>
  <si>
    <t>doprava na zápas 2.3.,22.3. a 23.3.2025</t>
  </si>
  <si>
    <t>2025080</t>
  </si>
  <si>
    <t>náklady na činnosť klubu v zmysle uzatvorenej dohody č. 37/2025 - 2.splátka + dodatok - odmena za výkon rozhocu 4.5.2025</t>
  </si>
  <si>
    <t>Slávia TU Zvolen</t>
  </si>
  <si>
    <t>2025024</t>
  </si>
  <si>
    <t>odmena za výkon rozhodcu 13.5.2025</t>
  </si>
  <si>
    <t>20250064</t>
  </si>
  <si>
    <t>športové sústredenie 22.8.-27.8.2025 18 osôb</t>
  </si>
  <si>
    <t>odmena za výkon rozhodcu 16.1.2025</t>
  </si>
  <si>
    <t>prenájom športovej haly za 02/2025</t>
  </si>
  <si>
    <t>prenájom športovej haly za 01/2025</t>
  </si>
  <si>
    <t>6</t>
  </si>
  <si>
    <t>prenájom veľká telocvična 1,5 hod.</t>
  </si>
  <si>
    <t>prenájom veľká telocvičňa 1,5 hod.</t>
  </si>
  <si>
    <t>77</t>
  </si>
  <si>
    <t>51</t>
  </si>
  <si>
    <t>15</t>
  </si>
  <si>
    <t>38</t>
  </si>
  <si>
    <t>86</t>
  </si>
  <si>
    <t>402025</t>
  </si>
  <si>
    <t>0392025</t>
  </si>
  <si>
    <t>prenájom telocvične  - vedľajšie náklady za 05/2025</t>
  </si>
  <si>
    <t>2501040</t>
  </si>
  <si>
    <t>odmena za výkon rozhodcu 6.10.2025</t>
  </si>
  <si>
    <t>213825</t>
  </si>
  <si>
    <t>prenájom veľká telocvičnaa 22 hodín</t>
  </si>
  <si>
    <t>odmena za výkon rozhodcu 20.2.2025</t>
  </si>
  <si>
    <t>odmena za výkon rozhodcu 7.2.2025</t>
  </si>
  <si>
    <t>010010011</t>
  </si>
  <si>
    <t>vklad na seminár trénerov a mini kemp 3.-4.1.2025</t>
  </si>
  <si>
    <t>2025000026</t>
  </si>
  <si>
    <t>náklady na činnosť klubu v zmysle uzatvorenej dohody č. 38/2025 - športové sústredenie 22.8.-26.8.2025</t>
  </si>
  <si>
    <t>MŠK Žiar nad Hronom, s.r.o.</t>
  </si>
  <si>
    <t>1020250186</t>
  </si>
  <si>
    <t>doprava na sústredenie 22.-26.8.2025</t>
  </si>
  <si>
    <t>náklady na činnosť klubu v zmysle uzatvorenej dohody č. 39/2025 - dodatok - prenájom telocvične 02/2025</t>
  </si>
  <si>
    <t xml:space="preserve"> prevádzkové náklady telocvične za 02/2025</t>
  </si>
  <si>
    <t>služby spojené s prenájmom telocvične za 03/2025</t>
  </si>
  <si>
    <t>sljužby spojené s prenájmom telocvične za 04/2025</t>
  </si>
  <si>
    <t>prenájom telocvične za 09/2025</t>
  </si>
  <si>
    <t>služby spojené s prenájmom telocvične za 09/2025</t>
  </si>
  <si>
    <t>24024</t>
  </si>
  <si>
    <t>prevádzkové náklady a prenájom telocvične za 05/2025</t>
  </si>
  <si>
    <t>prevádzkové náklady a prenájom telocvične za 09/2025</t>
  </si>
  <si>
    <t>25440814</t>
  </si>
  <si>
    <t>20250343</t>
  </si>
  <si>
    <t>náklady na činnosť klubu v zmysle uzatvorenej dohody č. 40/2025 - 2.splátka + dodatok - športový materiál - dresy 31 ks, tepláky 31 ks, mikiny 31 ks trička 31 ks</t>
  </si>
  <si>
    <t>VA Uniza Žilina</t>
  </si>
  <si>
    <t>náklady na činnosť klubu v zmysle uzatvorenej dohody č. 39/2025 - 1.splátka  - prenájom telocvične + prevádzkové náklady  01/2025</t>
  </si>
  <si>
    <t>prenájom telocvične a prevádzkové náklady za 02/2025</t>
  </si>
  <si>
    <t>náklady na činnosť klubu v zmysle uzatvorenej dohody č. 54/2025 - 2.splátka + dodatok - prenájom telocvične za 09/2025</t>
  </si>
  <si>
    <t>prenájom telocvične za 08/2025</t>
  </si>
  <si>
    <t>251040</t>
  </si>
  <si>
    <t>športové oblečenie - fleece dámska bunda 87 ks</t>
  </si>
  <si>
    <t>20250601</t>
  </si>
  <si>
    <t>športové oblečenie - tielka 4 ks - čiastočne</t>
  </si>
  <si>
    <t>55859127</t>
  </si>
  <si>
    <t>1124994662</t>
  </si>
  <si>
    <t>47097566</t>
  </si>
  <si>
    <t>54275717</t>
  </si>
  <si>
    <t>51220784</t>
  </si>
  <si>
    <t>52221946</t>
  </si>
  <si>
    <t>54958717</t>
  </si>
  <si>
    <t>46964835</t>
  </si>
  <si>
    <t>3569541</t>
  </si>
  <si>
    <t>54974674</t>
  </si>
  <si>
    <t>45713154</t>
  </si>
  <si>
    <t>50910922</t>
  </si>
  <si>
    <t>54924723</t>
  </si>
  <si>
    <t>55938817</t>
  </si>
  <si>
    <t>31794254</t>
  </si>
  <si>
    <t>00537462</t>
  </si>
  <si>
    <t>46933085</t>
  </si>
  <si>
    <t>37865609</t>
  </si>
  <si>
    <t>31329217</t>
  </si>
  <si>
    <t>57231524</t>
  </si>
  <si>
    <t>43345085</t>
  </si>
  <si>
    <t>48218146</t>
  </si>
  <si>
    <t>57210438</t>
  </si>
  <si>
    <t>31196349</t>
  </si>
  <si>
    <t>37197771</t>
  </si>
  <si>
    <t>57205311</t>
  </si>
  <si>
    <t>335993901</t>
  </si>
  <si>
    <t>1047457554</t>
  </si>
  <si>
    <t>50937481</t>
  </si>
  <si>
    <t>55754422</t>
  </si>
  <si>
    <t>46640134</t>
  </si>
  <si>
    <t>55804012</t>
  </si>
  <si>
    <t>56561741</t>
  </si>
  <si>
    <t>54969646</t>
  </si>
  <si>
    <t>17843898</t>
  </si>
  <si>
    <t>52439534</t>
  </si>
  <si>
    <t>46192301</t>
  </si>
  <si>
    <t>56554770</t>
  </si>
  <si>
    <t>51209101</t>
  </si>
  <si>
    <t>56309031</t>
  </si>
  <si>
    <t>34135545</t>
  </si>
  <si>
    <t>47136171</t>
  </si>
  <si>
    <t>17347653</t>
  </si>
  <si>
    <t>37726307</t>
  </si>
  <si>
    <t>36467308</t>
  </si>
  <si>
    <t>52037860</t>
  </si>
  <si>
    <t>36665207</t>
  </si>
  <si>
    <t>14390884</t>
  </si>
  <si>
    <t>43701311</t>
  </si>
  <si>
    <t>62479687</t>
  </si>
  <si>
    <t>51170663</t>
  </si>
  <si>
    <t>37564846</t>
  </si>
  <si>
    <t>1035821149</t>
  </si>
  <si>
    <t>24230979</t>
  </si>
  <si>
    <t>52031021</t>
  </si>
  <si>
    <t>00397865</t>
  </si>
  <si>
    <t>52781810</t>
  </si>
  <si>
    <t>HZ25/2025</t>
  </si>
  <si>
    <t>HZ26/2025</t>
  </si>
  <si>
    <t>HZ27/2025</t>
  </si>
  <si>
    <t>HZ29/2025</t>
  </si>
  <si>
    <t>HZ30/2025</t>
  </si>
  <si>
    <t>HZ31/2025</t>
  </si>
  <si>
    <t>HZ32/2025</t>
  </si>
  <si>
    <t>HZ325/2025</t>
  </si>
  <si>
    <t>HZ36/2025</t>
  </si>
  <si>
    <t>HZ37/2025</t>
  </si>
  <si>
    <t>HZ38/2025</t>
  </si>
  <si>
    <t>HZ40/2025</t>
  </si>
  <si>
    <t>HZ41/2025</t>
  </si>
  <si>
    <t>HZ42/2025</t>
  </si>
  <si>
    <t>HZ43/2025</t>
  </si>
  <si>
    <t>HZ34/2025</t>
  </si>
  <si>
    <t>HZ33/2025</t>
  </si>
  <si>
    <t>HZ01/2025</t>
  </si>
  <si>
    <t>HZ03/2025</t>
  </si>
  <si>
    <t>HZ04/2025</t>
  </si>
  <si>
    <t>HZ07/2025</t>
  </si>
  <si>
    <t>HZ08/2025</t>
  </si>
  <si>
    <t>HZ09/2025</t>
  </si>
  <si>
    <t>HZ10/2025</t>
  </si>
  <si>
    <t>HZ11/2025</t>
  </si>
  <si>
    <t>HZ14/2025</t>
  </si>
  <si>
    <t>HZ15/2025</t>
  </si>
  <si>
    <t>HZ16/2025</t>
  </si>
  <si>
    <t>HZ18/2025</t>
  </si>
  <si>
    <t>HZ20/2025</t>
  </si>
  <si>
    <t>HZ21/2025</t>
  </si>
  <si>
    <t>HZ23/2025</t>
  </si>
  <si>
    <t>HZ02/2025</t>
  </si>
  <si>
    <t>06/2025</t>
  </si>
  <si>
    <t>07/2025</t>
  </si>
  <si>
    <t>08/2025</t>
  </si>
  <si>
    <t>odmena asistenta trénera pri RD žien za mesiac 07/2025 v zmysle uzatvorenej zmluvy</t>
  </si>
  <si>
    <t>ID042</t>
  </si>
  <si>
    <t>ID043</t>
  </si>
  <si>
    <t>ID044</t>
  </si>
  <si>
    <t>ID045</t>
  </si>
  <si>
    <t>ID046</t>
  </si>
  <si>
    <t>ID047</t>
  </si>
  <si>
    <t>ID048</t>
  </si>
  <si>
    <t>ID49</t>
  </si>
  <si>
    <t>ID50</t>
  </si>
  <si>
    <t>ID51</t>
  </si>
  <si>
    <t>ID52</t>
  </si>
  <si>
    <t>ID53</t>
  </si>
  <si>
    <t>ID54</t>
  </si>
  <si>
    <t>ID55</t>
  </si>
  <si>
    <t>ID56</t>
  </si>
  <si>
    <t>ID57</t>
  </si>
  <si>
    <t>ID58</t>
  </si>
  <si>
    <t>ID59</t>
  </si>
  <si>
    <t>ID60</t>
  </si>
  <si>
    <t>ID61</t>
  </si>
  <si>
    <t>ID62</t>
  </si>
  <si>
    <t>ID63</t>
  </si>
  <si>
    <t>Kontaktná osoba zodpovedná za vyplnený formulár
meno a priezvisko: Mgr. Ingrid Bukovská
e-mail: bukovska@svf.sk
tel. kontakt (mobil): 0907 715 156</t>
  </si>
  <si>
    <t>Mgr. Marek Rojko</t>
  </si>
  <si>
    <t>a - príspevok uznaným športom</t>
  </si>
  <si>
    <t xml:space="preserve">Mgr. Marek Rojko, 0948 220 950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</si>
</sst>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Segoe UI"/>
      <family val="2"/>
      <charset val="238"/>
    </font>
    <font>
      <sz val="8"/>
      <color rgb="FF000000"/>
      <name val="Segoe UI"/>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6" val="12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1673</v>
      </c>
      <c r="C6" s="205"/>
      <c r="D6" s="205"/>
    </row>
    <row r="7" spans="1:4" s="18" customFormat="1" ht="15" customHeight="1" x14ac:dyDescent="0.25">
      <c r="A7" s="293"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3" t="s">
        <v>1330</v>
      </c>
      <c r="C10" s="205"/>
      <c r="D10" s="205"/>
    </row>
    <row r="11" spans="1:4" s="18" customFormat="1" ht="42.75" customHeight="1" x14ac:dyDescent="0.25">
      <c r="A11" s="293" t="s">
        <v>1331</v>
      </c>
      <c r="C11" s="205"/>
      <c r="D11" s="205"/>
    </row>
    <row r="12" spans="1:4" s="18" customFormat="1" ht="20.5" customHeight="1" x14ac:dyDescent="0.25">
      <c r="A12" s="301" t="s">
        <v>1350</v>
      </c>
      <c r="C12" s="205"/>
      <c r="D12" s="205"/>
    </row>
    <row r="13" spans="1:4" s="18" customFormat="1" ht="23.5"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7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1351</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1332</v>
      </c>
    </row>
    <row r="32" spans="1:4" ht="12.75" customHeight="1" x14ac:dyDescent="0.25"/>
    <row r="33" spans="1:3" ht="15.75" customHeight="1" x14ac:dyDescent="0.25">
      <c r="A33" s="19" t="s">
        <v>1333</v>
      </c>
    </row>
    <row r="34" spans="1:3" ht="12.75" customHeight="1" x14ac:dyDescent="0.25"/>
    <row r="35" spans="1:3" ht="52" x14ac:dyDescent="0.25">
      <c r="A35" s="19" t="s">
        <v>1335</v>
      </c>
    </row>
    <row r="36" spans="1:3" ht="12" customHeight="1" x14ac:dyDescent="0.25"/>
    <row r="37" spans="1:3" ht="25.5" x14ac:dyDescent="0.25">
      <c r="A37" s="271" t="s">
        <v>1334</v>
      </c>
    </row>
    <row r="39" spans="1:3" ht="77" x14ac:dyDescent="0.25">
      <c r="A39" s="23" t="s">
        <v>1336</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1337</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1338</v>
      </c>
    </row>
    <row r="49" spans="1:1" ht="12" customHeight="1" x14ac:dyDescent="0.25"/>
    <row r="50" spans="1:1" ht="39" x14ac:dyDescent="0.25">
      <c r="A50" s="19" t="s">
        <v>1339</v>
      </c>
    </row>
    <row r="51" spans="1:1" ht="12.75" customHeight="1" x14ac:dyDescent="0.25"/>
    <row r="52" spans="1:1" ht="75.5" x14ac:dyDescent="0.25">
      <c r="A52" s="19" t="s">
        <v>1340</v>
      </c>
    </row>
    <row r="53" spans="1:1" ht="12.75" customHeight="1" x14ac:dyDescent="0.25"/>
    <row r="54" spans="1:1" ht="38.5" x14ac:dyDescent="0.25">
      <c r="A54" s="19" t="s">
        <v>1341</v>
      </c>
    </row>
    <row r="56" spans="1:1" ht="13" x14ac:dyDescent="0.25">
      <c r="A56" s="19" t="s">
        <v>16</v>
      </c>
    </row>
    <row r="58" spans="1:1" ht="13" x14ac:dyDescent="0.25">
      <c r="A58" s="19" t="s">
        <v>17</v>
      </c>
    </row>
    <row r="60" spans="1:1" ht="121.75" customHeight="1" x14ac:dyDescent="0.25">
      <c r="A60" s="23" t="s">
        <v>1342</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1343</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08" t="s">
        <v>1361</v>
      </c>
    </row>
    <row r="73" spans="1:1" ht="37.5" x14ac:dyDescent="0.25">
      <c r="A73" s="23" t="s">
        <v>1362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1352</v>
      </c>
    </row>
    <row r="96" spans="1:2" x14ac:dyDescent="0.25">
      <c r="A96" s="23"/>
    </row>
    <row r="97" spans="1:4" ht="13" x14ac:dyDescent="0.25">
      <c r="A97" s="260" t="s">
        <v>40</v>
      </c>
    </row>
    <row r="98" spans="1:4" ht="68.5" customHeight="1" x14ac:dyDescent="0.25">
      <c r="A98" s="23" t="s">
        <v>1353</v>
      </c>
    </row>
    <row r="99" spans="1:4" x14ac:dyDescent="0.25">
      <c r="A99" s="23"/>
    </row>
    <row r="100" spans="1:4" ht="13" x14ac:dyDescent="0.25">
      <c r="A100" s="260" t="s">
        <v>41</v>
      </c>
    </row>
    <row r="101" spans="1:4" ht="75.5" x14ac:dyDescent="0.25">
      <c r="A101" s="23" t="s">
        <v>1354</v>
      </c>
    </row>
    <row r="102" spans="1:4" x14ac:dyDescent="0.25">
      <c r="A102" s="23"/>
    </row>
    <row r="103" spans="1:4" ht="13" x14ac:dyDescent="0.25">
      <c r="A103" s="294" t="s">
        <v>42</v>
      </c>
    </row>
    <row r="104" spans="1:4" ht="50.5" x14ac:dyDescent="0.25">
      <c r="A104" s="23" t="s">
        <v>1355</v>
      </c>
    </row>
    <row r="105" spans="1:4" x14ac:dyDescent="0.25">
      <c r="A105" s="23"/>
      <c r="B105" s="20" t="s">
        <v>43</v>
      </c>
    </row>
    <row r="106" spans="1:4" ht="13" x14ac:dyDescent="0.25">
      <c r="A106" s="260" t="s">
        <v>44</v>
      </c>
    </row>
    <row r="107" spans="1:4" ht="71.25" customHeight="1" x14ac:dyDescent="0.25">
      <c r="A107" s="19" t="s">
        <v>1356</v>
      </c>
    </row>
    <row r="108" spans="1:4" ht="37.5" x14ac:dyDescent="0.25">
      <c r="A108" s="19" t="s">
        <v>1346</v>
      </c>
    </row>
    <row r="109" spans="1:4" ht="25" x14ac:dyDescent="0.25">
      <c r="A109" s="19" t="s">
        <v>45</v>
      </c>
    </row>
    <row r="110" spans="1:4" ht="10.5" customHeight="1" x14ac:dyDescent="0.25">
      <c r="D110" s="20" t="s">
        <v>43</v>
      </c>
    </row>
    <row r="111" spans="1:4" ht="99.75" customHeight="1" x14ac:dyDescent="0.25">
      <c r="A111" s="23" t="s">
        <v>1345</v>
      </c>
    </row>
    <row r="112" spans="1:4" ht="26" x14ac:dyDescent="0.25">
      <c r="A112" s="19" t="s">
        <v>1344</v>
      </c>
    </row>
    <row r="114" spans="1:2" ht="175" x14ac:dyDescent="0.25">
      <c r="A114" s="23" t="s">
        <v>1357</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1358</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1347</v>
      </c>
    </row>
    <row r="133" spans="1:1" ht="61.5" customHeight="1" x14ac:dyDescent="0.25">
      <c r="A133" s="300" t="s">
        <v>1359</v>
      </c>
    </row>
    <row r="134" spans="1:1" ht="13" x14ac:dyDescent="0.25">
      <c r="A134" s="260" t="s">
        <v>1360</v>
      </c>
    </row>
    <row r="135" spans="1:1" ht="101" x14ac:dyDescent="0.25">
      <c r="A135" s="300" t="s">
        <v>1348</v>
      </c>
    </row>
    <row r="136" spans="1:1" x14ac:dyDescent="0.25">
      <c r="A136"/>
    </row>
    <row r="137" spans="1:1" ht="71.5" customHeight="1" x14ac:dyDescent="0.25">
      <c r="A137" s="299"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6" zoomScaleNormal="100" workbookViewId="0">
      <selection activeCell="B14" sqref="B14:C14"/>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Slovenská volejbalová federácia, Kalinčiakova 33, Bratislava, 831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v>46126</v>
      </c>
      <c r="N6" s="137" t="str">
        <f t="shared" si="0"/>
        <v>f - plnenie úloh verejného záujmu v športe</v>
      </c>
      <c r="O6" s="137" t="s">
        <v>349</v>
      </c>
      <c r="P6" s="137" t="str">
        <f>Spolu!B22</f>
        <v>plnenie úloh verejného záujmu v športe</v>
      </c>
    </row>
    <row r="7" spans="1:16" x14ac:dyDescent="0.25">
      <c r="C7" s="138" t="s">
        <v>1256</v>
      </c>
      <c r="E7" s="140" t="s">
        <v>1257</v>
      </c>
      <c r="F7" s="150">
        <v>317</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1259</v>
      </c>
      <c r="F8" s="151" t="s">
        <v>660</v>
      </c>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t="s">
        <v>1287</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317,00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5" customHeight="1" x14ac:dyDescent="0.25">
      <c r="A14" s="139" t="s">
        <v>1266</v>
      </c>
      <c r="B14" s="385" t="s">
        <v>1267</v>
      </c>
      <c r="C14" s="386"/>
      <c r="F14" s="310"/>
      <c r="N14" s="137" t="str">
        <f t="shared" si="0"/>
        <v xml:space="preserve">n - </v>
      </c>
      <c r="O14" s="137" t="s">
        <v>364</v>
      </c>
    </row>
    <row r="15" spans="1:16" ht="34.5" customHeight="1" x14ac:dyDescent="0.25">
      <c r="A15" s="139" t="s">
        <v>1284</v>
      </c>
      <c r="B15" s="385" t="s">
        <v>5964</v>
      </c>
      <c r="C15" s="386"/>
      <c r="F15" s="388"/>
      <c r="N15" s="137" t="str">
        <f t="shared" si="0"/>
        <v xml:space="preserve">o - </v>
      </c>
      <c r="O15" s="137" t="s">
        <v>365</v>
      </c>
    </row>
    <row r="16" spans="1:16" x14ac:dyDescent="0.25">
      <c r="A16" s="139" t="s">
        <v>1269</v>
      </c>
      <c r="B16" s="142" t="str">
        <f>F8</f>
        <v>SK03 0200 0000 0017 7219 1251</v>
      </c>
      <c r="C16" s="137"/>
      <c r="F16" s="388"/>
      <c r="N16" s="137" t="str">
        <f t="shared" si="0"/>
        <v xml:space="preserve">p - </v>
      </c>
      <c r="O16" s="137" t="s">
        <v>366</v>
      </c>
    </row>
    <row r="17" spans="1:16" ht="32.25" customHeight="1" x14ac:dyDescent="0.25">
      <c r="A17" s="139" t="s">
        <v>1272</v>
      </c>
      <c r="B17" s="142" t="str">
        <f>F9</f>
        <v>SK62 8180 0000 0070 0069 4120</v>
      </c>
      <c r="C17" s="137"/>
      <c r="F17" s="388"/>
      <c r="N17" s="137" t="str">
        <f t="shared" si="0"/>
        <v xml:space="preserve">q - </v>
      </c>
      <c r="O17" s="137" t="s">
        <v>367</v>
      </c>
    </row>
    <row r="18" spans="1:16" ht="16" thickBot="1" x14ac:dyDescent="0.3">
      <c r="B18" s="193" t="s">
        <v>1285</v>
      </c>
      <c r="C18" s="194">
        <v>31</v>
      </c>
      <c r="N18" s="137" t="str">
        <f t="shared" si="0"/>
        <v xml:space="preserve">r - </v>
      </c>
      <c r="O18" s="137" t="s">
        <v>368</v>
      </c>
    </row>
    <row r="19" spans="1:16" x14ac:dyDescent="0.25">
      <c r="B19" s="193" t="s">
        <v>1274</v>
      </c>
      <c r="C19" s="142" t="str">
        <f>Spolu!C4</f>
        <v>00688819</v>
      </c>
      <c r="F19" s="145" t="s">
        <v>1270</v>
      </c>
      <c r="G19" s="207"/>
      <c r="H19" s="146"/>
      <c r="N19" s="137" t="str">
        <f t="shared" si="0"/>
        <v xml:space="preserve"> - </v>
      </c>
    </row>
    <row r="20" spans="1:16" x14ac:dyDescent="0.25">
      <c r="A20" s="139" t="s">
        <v>392</v>
      </c>
      <c r="B20" s="143">
        <f>F6</f>
        <v>46126</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5" customHeight="1" thickBot="1" x14ac:dyDescent="0.3">
      <c r="B23" s="211" t="s">
        <v>5965</v>
      </c>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scale="99" fitToHeight="0" orientation="portrait" copies="3"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1288</v>
      </c>
    </row>
    <row r="2" spans="1:2" ht="30" customHeight="1" x14ac:dyDescent="0.25">
      <c r="A2" s="389" t="s">
        <v>1289</v>
      </c>
      <c r="B2" s="389"/>
    </row>
    <row r="3" spans="1:2" ht="13"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Slovenská volejbalová federácia</v>
      </c>
      <c r="C3" s="338"/>
      <c r="D3" s="338"/>
      <c r="G3" s="252">
        <v>45747</v>
      </c>
    </row>
    <row r="4" spans="1:7" ht="14" x14ac:dyDescent="0.3">
      <c r="A4" s="30" t="s">
        <v>313</v>
      </c>
      <c r="B4" s="29" t="str">
        <f>RIGHT("0000"&amp;INDEX(Adr!A:A,Doklady!B102+1),8)</f>
        <v>00688819</v>
      </c>
      <c r="G4" s="252">
        <v>45777</v>
      </c>
    </row>
    <row r="5" spans="1:7" ht="14" x14ac:dyDescent="0.3">
      <c r="A5" s="30" t="s">
        <v>314</v>
      </c>
      <c r="B5" s="29" t="str">
        <f>INDEX(Adr!D:D,Doklady!B102+1)&amp;", "&amp;INDEX(Adr!E:E,Doklady!B102+1)</f>
        <v>Kalinčiakova 33,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1214960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1214960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B1" zoomScaleNormal="100" workbookViewId="0">
      <selection activeCell="J13" sqref="J13"/>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25" customHeight="1" x14ac:dyDescent="0.25">
      <c r="B3" s="160" t="s">
        <v>59</v>
      </c>
      <c r="C3" s="351" t="str">
        <f>INDEX(Adr!B2:B244,Doklady!B102)</f>
        <v>Slovenská volejbalová federácia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00688819</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Kalinčiakova 33,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1214960</v>
      </c>
      <c r="D11" s="126">
        <f>+C11-E11</f>
        <v>1214642.9999999998</v>
      </c>
      <c r="E11" s="354">
        <f>+I39-I42+I44-I47</f>
        <v>317.00000000023283</v>
      </c>
      <c r="F11" s="355"/>
      <c r="J11" s="176"/>
      <c r="L11" s="161" t="str">
        <f>L41</f>
        <v>a - volejbal - bežné transfery</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a - volejbal - kapitálové transfery</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1214960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2234</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2988</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volejbal</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242992</v>
      </c>
      <c r="D39" s="78">
        <f>I39*0.2</f>
        <v>242992</v>
      </c>
      <c r="E39" s="78">
        <f>I39*0.25</f>
        <v>303740</v>
      </c>
      <c r="F39" s="78">
        <f>+I39*0.15</f>
        <v>182244</v>
      </c>
      <c r="G39" s="78">
        <f>+MAX(I39-C39-D39-E39-F39-H39,0)</f>
        <v>242992</v>
      </c>
      <c r="H39" s="78">
        <f>+IFERROR(VLOOKUP(K40&amp;" - kapitálové transfery",B$53:C$90,2,0),0)</f>
        <v>0</v>
      </c>
      <c r="I39" s="73">
        <f>SUMIF(FP!K:K,K40,FP!D:D)</f>
        <v>1214960</v>
      </c>
      <c r="L39" s="84">
        <f>COUNTIF(FP!N:N,Doklady!B1&amp;"aK")</f>
        <v>0</v>
      </c>
      <c r="T39" s="86"/>
    </row>
    <row r="40" spans="1:21" x14ac:dyDescent="0.2">
      <c r="A40" s="115" t="s">
        <v>339</v>
      </c>
      <c r="B40" s="116" t="s">
        <v>373</v>
      </c>
      <c r="C40" s="78">
        <f>DSUM(Doklady!A103:J10000,"GGG",Spolu!L40:M42)</f>
        <v>315195.15999999992</v>
      </c>
      <c r="D40" s="78">
        <f>DSUM(Doklady!A103:J10000,"GGG",Spolu!N40:O42)</f>
        <v>299133.64999999997</v>
      </c>
      <c r="E40" s="78">
        <f>DSUM(Doklady!A103:J10000,"GGG",Spolu!P40:Q42)</f>
        <v>449268.7099999999</v>
      </c>
      <c r="F40" s="78">
        <f>DSUM(Doklady!A103:J10000,"GGG",Spolu!R40:S42)</f>
        <v>151045.47999999998</v>
      </c>
      <c r="G40" s="78">
        <f>DSUM(Doklady!A103:J10000,"GGG",Spolu!T40:U42)-H40</f>
        <v>0</v>
      </c>
      <c r="H40" s="78">
        <f>+IFERROR(VLOOKUP(K40&amp;" - kapitálové transfery",B$53:D$90,3,0),0)</f>
        <v>0</v>
      </c>
      <c r="I40" s="73">
        <f>+C40+D40+E40+F40+G40+H40</f>
        <v>1214642.9999999998</v>
      </c>
      <c r="J40" s="218" t="str">
        <f>+K45</f>
        <v>.</v>
      </c>
      <c r="K40" s="218" t="str">
        <f>IF(L38&gt;0,INDEX(FP!K:K,Doklady!B2),".")</f>
        <v>volejbal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317.00000000023283</v>
      </c>
      <c r="J41" s="219">
        <f>+K46</f>
        <v>0</v>
      </c>
      <c r="K41" s="219">
        <f>+I41-H41</f>
        <v>317.00000000023283</v>
      </c>
      <c r="L41" s="161" t="str">
        <f>IF(L38&gt;0,"a - "&amp;INDEX(FP!C:C,Doklady!B2),2)</f>
        <v>a - volejbal - bežné transfery</v>
      </c>
      <c r="M41" s="120">
        <v>1</v>
      </c>
      <c r="N41" s="161" t="str">
        <f>+L41</f>
        <v>a - volejbal - bežné transfery</v>
      </c>
      <c r="O41" s="120">
        <v>2</v>
      </c>
      <c r="P41" s="161" t="str">
        <f>+L41</f>
        <v>a - volejbal - bežné transfery</v>
      </c>
      <c r="Q41" s="120">
        <v>3</v>
      </c>
      <c r="R41" s="161" t="str">
        <f>+L41</f>
        <v>a - volejbal - bežné transfery</v>
      </c>
      <c r="S41" s="120">
        <v>4</v>
      </c>
      <c r="T41" s="161" t="str">
        <f>+L41</f>
        <v>a - volejbal - bežné transfery</v>
      </c>
      <c r="U41" s="120">
        <v>5</v>
      </c>
    </row>
    <row r="42" spans="1:21" ht="10.5" customHeight="1" x14ac:dyDescent="0.2">
      <c r="A42" s="115" t="s">
        <v>339</v>
      </c>
      <c r="B42" s="116" t="s">
        <v>376</v>
      </c>
      <c r="C42" s="73">
        <f>+C40</f>
        <v>315195.15999999992</v>
      </c>
      <c r="D42" s="216">
        <f>+D40</f>
        <v>299133.64999999997</v>
      </c>
      <c r="E42" s="216">
        <f>+E40</f>
        <v>449268.7099999999</v>
      </c>
      <c r="F42" s="216">
        <f>+MIN(F39:F40)</f>
        <v>151045.47999999998</v>
      </c>
      <c r="G42" s="216">
        <f>+MIN(G39+MAX(F39-F40,0)-MAX(E40-E39,0)-MAX(D40-D39,0)-MAX(C40-C39,0),G40)</f>
        <v>0</v>
      </c>
      <c r="H42" s="216">
        <f>+MIN(H39:H40)</f>
        <v>0</v>
      </c>
      <c r="I42" s="73">
        <f>+C42+D42+E42+MIN(F39:F40)+G42+H42</f>
        <v>1214642.9999999998</v>
      </c>
      <c r="J42" s="219">
        <f>+K47</f>
        <v>0</v>
      </c>
      <c r="K42" s="219">
        <f>+I42-H42</f>
        <v>1214642.9999999998</v>
      </c>
      <c r="L42" s="161" t="str">
        <f>+SUBSTITUTE(L41,"bežné","kapitálové")</f>
        <v>a - volejbal - kapitálové transfery</v>
      </c>
      <c r="M42" s="120">
        <v>1</v>
      </c>
      <c r="N42" s="161" t="str">
        <f>+L42</f>
        <v>a - volejbal - kapitálové transfery</v>
      </c>
      <c r="O42" s="120">
        <v>2</v>
      </c>
      <c r="P42" s="161" t="str">
        <f>+L42</f>
        <v>a - volejbal - kapitálové transfery</v>
      </c>
      <c r="Q42" s="120">
        <v>3</v>
      </c>
      <c r="R42" s="161" t="str">
        <f>+L42</f>
        <v>a - volejbal - kapitálové transfery</v>
      </c>
      <c r="S42" s="120">
        <v>4</v>
      </c>
      <c r="T42" s="161" t="str">
        <f>+L42</f>
        <v>a - volejbal - kapitálové transfery</v>
      </c>
      <c r="U42" s="120">
        <v>5</v>
      </c>
    </row>
    <row r="43" spans="1:21" ht="31.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volejbal - bežné transfery</v>
      </c>
      <c r="C53" s="73">
        <f>IF(A53&lt;&gt;"",INDEX(FP!D:D,Doklady!B$2+(ROW()-53)),"")</f>
        <v>1214960</v>
      </c>
      <c r="D53" s="73">
        <f>IF(A53&lt;&gt;"",Doklady!I1-Doklady!J1,"")</f>
        <v>1214643.0000000007</v>
      </c>
      <c r="E53" s="73">
        <f>IF(A53&lt;&gt;"",MIN(D53,C53)*Doklady!C1/(1-Doklady!C1),"")</f>
        <v>0</v>
      </c>
      <c r="F53" s="71">
        <f>IF(A53&lt;&gt;"",Doklady!J1,"")</f>
        <v>0</v>
      </c>
      <c r="G53" s="73">
        <f>+IFERROR(HLOOKUP(IF(RIGHT(B53,15)="bežné transfery",LEFT(B53,LEN(B53)-18),0),$J$40:$K$42,3,0),MIN(C53,D53))</f>
        <v>1214642.9999999998</v>
      </c>
      <c r="H53" s="71"/>
      <c r="I53" s="73">
        <f>IF(A53&lt;&gt;"",MAX(IF(G53&lt;C53,C53-G53,0)+IF(F53&lt;E53,E53-F53,0),0),0)</f>
        <v>317.00000000023283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1214960</v>
      </c>
      <c r="D130" s="228">
        <f t="shared" ref="D130:I130" si="9">SUM(D53:D129)</f>
        <v>1214643.0000000007</v>
      </c>
      <c r="E130" s="228">
        <f t="shared" si="9"/>
        <v>0</v>
      </c>
      <c r="F130" s="228">
        <f t="shared" si="9"/>
        <v>0</v>
      </c>
      <c r="G130" s="228">
        <f t="shared" si="9"/>
        <v>1214642.9999999998</v>
      </c>
      <c r="H130" s="228">
        <f t="shared" si="9"/>
        <v>0</v>
      </c>
      <c r="I130" s="228">
        <f t="shared" si="9"/>
        <v>317.00000000023283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46127</v>
      </c>
      <c r="C140" s="229"/>
      <c r="D140" s="362" t="s">
        <v>5963</v>
      </c>
      <c r="E140" s="362"/>
      <c r="F140" s="362"/>
      <c r="G140" s="362"/>
      <c r="H140" s="362"/>
      <c r="I140" s="362"/>
      <c r="J140" s="85"/>
    </row>
    <row r="141" spans="1:26" ht="68.25" customHeight="1" x14ac:dyDescent="0.25">
      <c r="A141" s="9"/>
      <c r="B141" s="280" t="s">
        <v>5962</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160" zoomScaleNormal="160" workbookViewId="0">
      <selection activeCell="H251" sqref="H251"/>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volejbal - bežné transfery</v>
      </c>
      <c r="B1" s="232" t="str">
        <f>INDEX(Adr!A:A,B102+1)</f>
        <v>00688819</v>
      </c>
      <c r="C1" s="233">
        <f>IF(ROW()&lt;=B$3,INDEX(FP!E:E,B$2+ROW()-1),"")</f>
        <v>0</v>
      </c>
      <c r="D1" s="234" t="str">
        <f>IF(ROW()&lt;=B$3,INDEX(FP!F:F,B$2+ROW()-1),"")</f>
        <v>a</v>
      </c>
      <c r="E1" s="234"/>
      <c r="F1" s="234" t="str">
        <f>IF(ROW()&lt;=B$3,INDEX(FP!G:G,B$2+ROW()-1),"")</f>
        <v>026 02</v>
      </c>
      <c r="G1" s="234"/>
      <c r="H1" s="235" t="str">
        <f>IF(ROW()&lt;=B$3,INDEX(FP!C:C,B$2+ROW()-1),"")</f>
        <v>volejbal - bežné transfery</v>
      </c>
      <c r="I1" s="236">
        <f t="shared" ref="I1:I6" si="0">IF(ROW()&lt;=B$3,SUMIF(A$107:A$10042,A1,I$107:I$10042),"")</f>
        <v>1214643.0000000007</v>
      </c>
      <c r="J1" s="236">
        <f t="shared" ref="J1:J32" si="1">IF(ROW()&lt;=B$3,SUMIFS(I$103:I$50042,A$103:A$50042,K1,J$103:J$50042,L1),"")</f>
        <v>0</v>
      </c>
      <c r="K1" s="110" t="str">
        <f>$A1</f>
        <v>a - volejbal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229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2990</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126</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2995</v>
      </c>
      <c r="B107" s="14" t="s">
        <v>2996</v>
      </c>
      <c r="C107" s="14" t="s">
        <v>2997</v>
      </c>
      <c r="D107" s="16">
        <v>45733</v>
      </c>
      <c r="E107" s="16">
        <v>45869</v>
      </c>
      <c r="F107" s="14" t="s">
        <v>2998</v>
      </c>
      <c r="G107" s="14" t="s">
        <v>2999</v>
      </c>
      <c r="H107" s="14" t="s">
        <v>3000</v>
      </c>
      <c r="I107" s="15">
        <v>49.83</v>
      </c>
      <c r="J107" s="77">
        <v>1</v>
      </c>
      <c r="K107" s="92"/>
    </row>
    <row r="108" spans="1:25" ht="12.5" x14ac:dyDescent="0.25">
      <c r="A108" s="14" t="s">
        <v>2995</v>
      </c>
      <c r="B108" s="14" t="s">
        <v>2996</v>
      </c>
      <c r="C108" s="14" t="s">
        <v>3001</v>
      </c>
      <c r="D108" s="16">
        <v>45742</v>
      </c>
      <c r="E108" s="16">
        <v>45869</v>
      </c>
      <c r="F108" s="14" t="s">
        <v>3002</v>
      </c>
      <c r="G108" s="14" t="s">
        <v>2999</v>
      </c>
      <c r="H108" s="14" t="s">
        <v>3000</v>
      </c>
      <c r="I108" s="15">
        <v>87.38</v>
      </c>
      <c r="J108" s="77">
        <v>1</v>
      </c>
      <c r="K108" s="92"/>
    </row>
    <row r="109" spans="1:25" ht="12.5" x14ac:dyDescent="0.25">
      <c r="A109" s="14" t="s">
        <v>2995</v>
      </c>
      <c r="B109" s="14" t="s">
        <v>2996</v>
      </c>
      <c r="C109" s="14" t="s">
        <v>3003</v>
      </c>
      <c r="D109" s="16">
        <v>45742</v>
      </c>
      <c r="E109" s="16">
        <v>45869</v>
      </c>
      <c r="F109" s="14" t="s">
        <v>3004</v>
      </c>
      <c r="G109" s="14" t="s">
        <v>2999</v>
      </c>
      <c r="H109" s="14" t="s">
        <v>3000</v>
      </c>
      <c r="I109" s="15">
        <v>517</v>
      </c>
      <c r="J109" s="77">
        <v>1</v>
      </c>
      <c r="K109" s="92"/>
    </row>
    <row r="110" spans="1:25" ht="12.5" x14ac:dyDescent="0.25">
      <c r="A110" s="14" t="s">
        <v>2995</v>
      </c>
      <c r="B110" s="14" t="s">
        <v>2996</v>
      </c>
      <c r="C110" s="14" t="s">
        <v>3005</v>
      </c>
      <c r="D110" s="16">
        <v>45742</v>
      </c>
      <c r="E110" s="16">
        <v>45869</v>
      </c>
      <c r="F110" s="14" t="s">
        <v>3006</v>
      </c>
      <c r="G110" s="14" t="s">
        <v>2999</v>
      </c>
      <c r="H110" s="14" t="s">
        <v>3000</v>
      </c>
      <c r="I110" s="15">
        <v>374</v>
      </c>
      <c r="J110" s="77">
        <v>1</v>
      </c>
      <c r="K110" s="92"/>
    </row>
    <row r="111" spans="1:25" ht="12.5" x14ac:dyDescent="0.25">
      <c r="A111" s="14" t="s">
        <v>2995</v>
      </c>
      <c r="B111" s="14" t="s">
        <v>2996</v>
      </c>
      <c r="C111" s="14" t="s">
        <v>3007</v>
      </c>
      <c r="D111" s="16">
        <v>45742</v>
      </c>
      <c r="E111" s="16">
        <v>45869</v>
      </c>
      <c r="F111" s="14" t="s">
        <v>3008</v>
      </c>
      <c r="G111" s="14" t="s">
        <v>2999</v>
      </c>
      <c r="H111" s="14" t="s">
        <v>3000</v>
      </c>
      <c r="I111" s="15">
        <v>120.79</v>
      </c>
      <c r="J111" s="77">
        <v>1</v>
      </c>
      <c r="K111" s="92"/>
    </row>
    <row r="112" spans="1:25" ht="12.5" x14ac:dyDescent="0.25">
      <c r="A112" s="14" t="s">
        <v>2995</v>
      </c>
      <c r="B112" s="14" t="s">
        <v>2996</v>
      </c>
      <c r="C112" s="14" t="s">
        <v>3009</v>
      </c>
      <c r="D112" s="16">
        <v>45751</v>
      </c>
      <c r="E112" s="16">
        <v>45869</v>
      </c>
      <c r="F112" s="14" t="s">
        <v>3010</v>
      </c>
      <c r="G112" s="14" t="s">
        <v>2999</v>
      </c>
      <c r="H112" s="14" t="s">
        <v>3000</v>
      </c>
      <c r="I112" s="15">
        <v>90.33</v>
      </c>
      <c r="J112" s="77">
        <v>1</v>
      </c>
      <c r="K112" s="92"/>
    </row>
    <row r="113" spans="1:11" ht="12.5" x14ac:dyDescent="0.25">
      <c r="A113" s="14" t="s">
        <v>2995</v>
      </c>
      <c r="B113" s="14" t="s">
        <v>2996</v>
      </c>
      <c r="C113" s="14" t="s">
        <v>3011</v>
      </c>
      <c r="D113" s="16">
        <v>45791</v>
      </c>
      <c r="E113" s="16">
        <v>45869</v>
      </c>
      <c r="F113" s="14" t="s">
        <v>3012</v>
      </c>
      <c r="G113" s="14" t="s">
        <v>2999</v>
      </c>
      <c r="H113" s="14" t="s">
        <v>3000</v>
      </c>
      <c r="I113" s="15">
        <v>66.03</v>
      </c>
      <c r="J113" s="77">
        <v>1</v>
      </c>
      <c r="K113" s="92"/>
    </row>
    <row r="114" spans="1:11" ht="12.5" x14ac:dyDescent="0.25">
      <c r="A114" s="14" t="s">
        <v>2995</v>
      </c>
      <c r="B114" s="14" t="s">
        <v>2996</v>
      </c>
      <c r="C114" s="14" t="s">
        <v>3013</v>
      </c>
      <c r="D114" s="16">
        <v>45803</v>
      </c>
      <c r="E114" s="16">
        <v>45869</v>
      </c>
      <c r="F114" s="14" t="s">
        <v>3014</v>
      </c>
      <c r="G114" s="14" t="s">
        <v>2999</v>
      </c>
      <c r="H114" s="14" t="s">
        <v>3000</v>
      </c>
      <c r="I114" s="15">
        <v>6.41</v>
      </c>
      <c r="J114" s="77">
        <v>1</v>
      </c>
      <c r="K114" s="92"/>
    </row>
    <row r="115" spans="1:11" ht="20" x14ac:dyDescent="0.25">
      <c r="A115" s="14" t="s">
        <v>2995</v>
      </c>
      <c r="B115" s="14" t="s">
        <v>2996</v>
      </c>
      <c r="C115" s="14" t="s">
        <v>3015</v>
      </c>
      <c r="D115" s="16">
        <v>45726</v>
      </c>
      <c r="E115" s="16">
        <v>45869</v>
      </c>
      <c r="F115" s="14" t="s">
        <v>3016</v>
      </c>
      <c r="G115" s="14" t="s">
        <v>2640</v>
      </c>
      <c r="H115" s="14" t="s">
        <v>3017</v>
      </c>
      <c r="I115" s="15">
        <v>600</v>
      </c>
      <c r="J115" s="77">
        <v>1</v>
      </c>
      <c r="K115" s="92"/>
    </row>
    <row r="116" spans="1:11" ht="12.5" x14ac:dyDescent="0.25">
      <c r="A116" s="14" t="s">
        <v>2995</v>
      </c>
      <c r="B116" s="14" t="s">
        <v>2996</v>
      </c>
      <c r="C116" s="14" t="s">
        <v>3018</v>
      </c>
      <c r="D116" s="16">
        <v>45726</v>
      </c>
      <c r="E116" s="16">
        <v>45869</v>
      </c>
      <c r="F116" s="14" t="s">
        <v>3019</v>
      </c>
      <c r="G116" s="14" t="s">
        <v>2640</v>
      </c>
      <c r="H116" s="14" t="s">
        <v>3017</v>
      </c>
      <c r="I116" s="15">
        <v>600</v>
      </c>
      <c r="J116" s="77">
        <v>1</v>
      </c>
      <c r="K116" s="92"/>
    </row>
    <row r="117" spans="1:11" ht="12.5" x14ac:dyDescent="0.25">
      <c r="A117" s="14" t="s">
        <v>2995</v>
      </c>
      <c r="B117" s="14" t="s">
        <v>2996</v>
      </c>
      <c r="C117" s="14" t="s">
        <v>3020</v>
      </c>
      <c r="D117" s="16">
        <v>45700</v>
      </c>
      <c r="E117" s="16">
        <v>45869</v>
      </c>
      <c r="F117" s="14" t="s">
        <v>3021</v>
      </c>
      <c r="G117" s="14" t="s">
        <v>2640</v>
      </c>
      <c r="H117" s="14" t="s">
        <v>3017</v>
      </c>
      <c r="I117" s="15">
        <v>600</v>
      </c>
      <c r="J117" s="77">
        <v>1</v>
      </c>
      <c r="K117" s="92"/>
    </row>
    <row r="118" spans="1:11" ht="12.5" x14ac:dyDescent="0.25">
      <c r="A118" s="14" t="s">
        <v>2995</v>
      </c>
      <c r="B118" s="14" t="s">
        <v>2996</v>
      </c>
      <c r="C118" s="14" t="s">
        <v>3022</v>
      </c>
      <c r="D118" s="16">
        <v>45700</v>
      </c>
      <c r="E118" s="16">
        <v>45869</v>
      </c>
      <c r="F118" s="14" t="s">
        <v>3021</v>
      </c>
      <c r="G118" s="14" t="s">
        <v>2640</v>
      </c>
      <c r="H118" s="14" t="s">
        <v>3017</v>
      </c>
      <c r="I118" s="15">
        <v>110</v>
      </c>
      <c r="J118" s="77">
        <v>1</v>
      </c>
      <c r="K118" s="92"/>
    </row>
    <row r="119" spans="1:11" ht="30" x14ac:dyDescent="0.25">
      <c r="A119" s="14" t="s">
        <v>2995</v>
      </c>
      <c r="B119" s="14" t="s">
        <v>3023</v>
      </c>
      <c r="C119" s="14" t="s">
        <v>3024</v>
      </c>
      <c r="D119" s="16">
        <v>45706</v>
      </c>
      <c r="E119" s="16">
        <v>45877</v>
      </c>
      <c r="F119" s="14" t="s">
        <v>3025</v>
      </c>
      <c r="G119" s="14" t="s">
        <v>3026</v>
      </c>
      <c r="H119" s="14" t="s">
        <v>3027</v>
      </c>
      <c r="I119" s="15">
        <v>436.65</v>
      </c>
      <c r="J119" s="77">
        <v>1</v>
      </c>
      <c r="K119" s="92"/>
    </row>
    <row r="120" spans="1:11" ht="12.5" x14ac:dyDescent="0.25">
      <c r="A120" s="14" t="s">
        <v>2995</v>
      </c>
      <c r="B120" s="14" t="s">
        <v>3023</v>
      </c>
      <c r="C120" s="14" t="s">
        <v>3028</v>
      </c>
      <c r="D120" s="16">
        <v>45706</v>
      </c>
      <c r="E120" s="16">
        <v>45877</v>
      </c>
      <c r="F120" s="14" t="s">
        <v>3029</v>
      </c>
      <c r="G120" s="14" t="s">
        <v>3026</v>
      </c>
      <c r="H120" s="14" t="s">
        <v>3027</v>
      </c>
      <c r="I120" s="15">
        <v>463.71</v>
      </c>
      <c r="J120" s="77">
        <v>1</v>
      </c>
      <c r="K120" s="92"/>
    </row>
    <row r="121" spans="1:11" ht="20" x14ac:dyDescent="0.25">
      <c r="A121" s="14" t="s">
        <v>2995</v>
      </c>
      <c r="B121" s="14" t="s">
        <v>3023</v>
      </c>
      <c r="C121" s="14" t="s">
        <v>3030</v>
      </c>
      <c r="D121" s="16">
        <v>45706</v>
      </c>
      <c r="E121" s="16">
        <v>45877</v>
      </c>
      <c r="F121" s="14" t="s">
        <v>3031</v>
      </c>
      <c r="G121" s="14" t="s">
        <v>3026</v>
      </c>
      <c r="H121" s="14" t="s">
        <v>3027</v>
      </c>
      <c r="I121" s="15">
        <v>1216.6400000000001</v>
      </c>
      <c r="J121" s="77">
        <v>1</v>
      </c>
      <c r="K121" s="92"/>
    </row>
    <row r="122" spans="1:11" ht="30" x14ac:dyDescent="0.25">
      <c r="A122" s="14" t="s">
        <v>2995</v>
      </c>
      <c r="B122" s="14" t="s">
        <v>3023</v>
      </c>
      <c r="C122" s="14" t="s">
        <v>3032</v>
      </c>
      <c r="D122" s="16">
        <v>45790</v>
      </c>
      <c r="E122" s="16">
        <v>45877</v>
      </c>
      <c r="F122" s="14" t="s">
        <v>3033</v>
      </c>
      <c r="G122" s="14" t="s">
        <v>3034</v>
      </c>
      <c r="H122" s="14" t="s">
        <v>3035</v>
      </c>
      <c r="I122" s="15">
        <v>671</v>
      </c>
      <c r="J122" s="77">
        <v>1</v>
      </c>
      <c r="K122" s="92"/>
    </row>
    <row r="123" spans="1:11" ht="20" x14ac:dyDescent="0.25">
      <c r="A123" s="14" t="s">
        <v>2995</v>
      </c>
      <c r="B123" s="14" t="s">
        <v>2996</v>
      </c>
      <c r="C123" s="14" t="s">
        <v>3036</v>
      </c>
      <c r="D123" s="16">
        <v>45728</v>
      </c>
      <c r="E123" s="16">
        <v>45862</v>
      </c>
      <c r="F123" s="14" t="s">
        <v>3037</v>
      </c>
      <c r="G123" s="14" t="s">
        <v>3038</v>
      </c>
      <c r="H123" s="14" t="s">
        <v>3039</v>
      </c>
      <c r="I123" s="15">
        <v>1232.32</v>
      </c>
      <c r="J123" s="77">
        <v>1</v>
      </c>
      <c r="K123" s="92"/>
    </row>
    <row r="124" spans="1:11" ht="12.5" x14ac:dyDescent="0.25">
      <c r="A124" s="14" t="s">
        <v>2995</v>
      </c>
      <c r="B124" s="14" t="s">
        <v>2996</v>
      </c>
      <c r="C124" s="14" t="s">
        <v>3024</v>
      </c>
      <c r="D124" s="16">
        <v>45784</v>
      </c>
      <c r="E124" s="16">
        <v>45862</v>
      </c>
      <c r="F124" s="14" t="s">
        <v>3040</v>
      </c>
      <c r="G124" s="14" t="s">
        <v>3038</v>
      </c>
      <c r="H124" s="14" t="s">
        <v>3039</v>
      </c>
      <c r="I124" s="15">
        <v>1194.68</v>
      </c>
      <c r="J124" s="77">
        <v>1</v>
      </c>
      <c r="K124" s="92"/>
    </row>
    <row r="125" spans="1:11" ht="20" x14ac:dyDescent="0.25">
      <c r="A125" s="14" t="s">
        <v>2995</v>
      </c>
      <c r="B125" s="14" t="s">
        <v>3041</v>
      </c>
      <c r="C125" s="14" t="s">
        <v>3042</v>
      </c>
      <c r="D125" s="16">
        <v>45685</v>
      </c>
      <c r="E125" s="16">
        <v>45877</v>
      </c>
      <c r="F125" s="14" t="s">
        <v>3043</v>
      </c>
      <c r="G125" s="14" t="s">
        <v>3044</v>
      </c>
      <c r="H125" s="14" t="s">
        <v>3045</v>
      </c>
      <c r="I125" s="15">
        <v>58.95</v>
      </c>
      <c r="J125" s="77">
        <v>1</v>
      </c>
      <c r="K125" s="92"/>
    </row>
    <row r="126" spans="1:11" ht="12.5" x14ac:dyDescent="0.25">
      <c r="A126" s="14" t="s">
        <v>2995</v>
      </c>
      <c r="B126" s="14" t="s">
        <v>3023</v>
      </c>
      <c r="C126" s="14" t="s">
        <v>3046</v>
      </c>
      <c r="D126" s="16">
        <v>45730</v>
      </c>
      <c r="E126" s="16">
        <v>45877</v>
      </c>
      <c r="F126" s="14" t="s">
        <v>3047</v>
      </c>
      <c r="G126" s="14" t="s">
        <v>3044</v>
      </c>
      <c r="H126" s="14" t="s">
        <v>3045</v>
      </c>
      <c r="I126" s="15">
        <v>180.02</v>
      </c>
      <c r="J126" s="77">
        <v>1</v>
      </c>
      <c r="K126" s="92"/>
    </row>
    <row r="127" spans="1:11" ht="12.5" x14ac:dyDescent="0.25">
      <c r="A127" s="14" t="s">
        <v>2995</v>
      </c>
      <c r="B127" s="14" t="s">
        <v>3023</v>
      </c>
      <c r="C127" s="14" t="s">
        <v>3048</v>
      </c>
      <c r="D127" s="16">
        <v>45712</v>
      </c>
      <c r="E127" s="16">
        <v>45877</v>
      </c>
      <c r="F127" s="14" t="s">
        <v>3049</v>
      </c>
      <c r="G127" s="14" t="s">
        <v>3044</v>
      </c>
      <c r="H127" s="14" t="s">
        <v>3045</v>
      </c>
      <c r="I127" s="15">
        <v>2446.0300000000002</v>
      </c>
      <c r="J127" s="77">
        <v>1</v>
      </c>
      <c r="K127" s="92"/>
    </row>
    <row r="128" spans="1:11" ht="30" x14ac:dyDescent="0.25">
      <c r="A128" s="14" t="s">
        <v>2995</v>
      </c>
      <c r="B128" s="14" t="s">
        <v>3023</v>
      </c>
      <c r="C128" s="14" t="s">
        <v>3050</v>
      </c>
      <c r="D128" s="16">
        <v>45797</v>
      </c>
      <c r="E128" s="16">
        <v>45877</v>
      </c>
      <c r="F128" s="14" t="s">
        <v>3051</v>
      </c>
      <c r="G128" s="14" t="s">
        <v>3052</v>
      </c>
      <c r="H128" s="14" t="s">
        <v>3053</v>
      </c>
      <c r="I128" s="15">
        <v>1655.28</v>
      </c>
      <c r="J128" s="77">
        <v>1</v>
      </c>
      <c r="K128" s="92"/>
    </row>
    <row r="129" spans="1:11" ht="12.5" x14ac:dyDescent="0.25">
      <c r="A129" s="14" t="s">
        <v>2995</v>
      </c>
      <c r="B129" s="14" t="s">
        <v>3023</v>
      </c>
      <c r="C129" s="14" t="s">
        <v>3054</v>
      </c>
      <c r="D129" s="16">
        <v>45797</v>
      </c>
      <c r="E129" s="16">
        <v>45877</v>
      </c>
      <c r="F129" s="14" t="s">
        <v>3055</v>
      </c>
      <c r="G129" s="14" t="s">
        <v>3052</v>
      </c>
      <c r="H129" s="14" t="s">
        <v>3053</v>
      </c>
      <c r="I129" s="15">
        <v>151.72</v>
      </c>
      <c r="J129" s="77">
        <v>1</v>
      </c>
      <c r="K129" s="92"/>
    </row>
    <row r="130" spans="1:11" ht="20" x14ac:dyDescent="0.25">
      <c r="A130" s="14" t="s">
        <v>2995</v>
      </c>
      <c r="B130" s="14" t="s">
        <v>2996</v>
      </c>
      <c r="C130" s="14" t="s">
        <v>3056</v>
      </c>
      <c r="D130" s="16">
        <v>45736</v>
      </c>
      <c r="E130" s="16">
        <v>45862</v>
      </c>
      <c r="F130" s="14" t="s">
        <v>3057</v>
      </c>
      <c r="G130" s="14" t="s">
        <v>3058</v>
      </c>
      <c r="H130" s="14" t="s">
        <v>3059</v>
      </c>
      <c r="I130" s="15">
        <v>202.95</v>
      </c>
      <c r="J130" s="77">
        <v>1</v>
      </c>
      <c r="K130" s="92"/>
    </row>
    <row r="131" spans="1:11" ht="12.5" x14ac:dyDescent="0.25">
      <c r="A131" s="14" t="s">
        <v>2995</v>
      </c>
      <c r="B131" s="14" t="s">
        <v>2996</v>
      </c>
      <c r="C131" s="14" t="s">
        <v>3060</v>
      </c>
      <c r="D131" s="16">
        <v>45722</v>
      </c>
      <c r="E131" s="16">
        <v>45862</v>
      </c>
      <c r="F131" s="14" t="s">
        <v>3061</v>
      </c>
      <c r="G131" s="14" t="s">
        <v>3058</v>
      </c>
      <c r="H131" s="14" t="s">
        <v>3059</v>
      </c>
      <c r="I131" s="15">
        <v>623.04999999999995</v>
      </c>
      <c r="J131" s="77">
        <v>1</v>
      </c>
      <c r="K131" s="92"/>
    </row>
    <row r="132" spans="1:11" ht="20" x14ac:dyDescent="0.25">
      <c r="A132" s="14" t="s">
        <v>2995</v>
      </c>
      <c r="B132" s="14" t="s">
        <v>2996</v>
      </c>
      <c r="C132" s="14" t="s">
        <v>3062</v>
      </c>
      <c r="D132" s="16">
        <v>45701</v>
      </c>
      <c r="E132" s="16">
        <v>45862</v>
      </c>
      <c r="F132" s="14" t="s">
        <v>3063</v>
      </c>
      <c r="G132" s="14" t="s">
        <v>3064</v>
      </c>
      <c r="H132" s="14" t="s">
        <v>3065</v>
      </c>
      <c r="I132" s="15">
        <v>290</v>
      </c>
      <c r="J132" s="77">
        <v>1</v>
      </c>
      <c r="K132" s="92"/>
    </row>
    <row r="133" spans="1:11" ht="12.5" x14ac:dyDescent="0.25">
      <c r="A133" s="14" t="s">
        <v>2995</v>
      </c>
      <c r="B133" s="14" t="s">
        <v>2996</v>
      </c>
      <c r="C133" s="14" t="s">
        <v>3066</v>
      </c>
      <c r="D133" s="16">
        <v>45750</v>
      </c>
      <c r="E133" s="16">
        <v>45862</v>
      </c>
      <c r="F133" s="14" t="s">
        <v>3067</v>
      </c>
      <c r="G133" s="14" t="s">
        <v>3064</v>
      </c>
      <c r="H133" s="14" t="s">
        <v>3065</v>
      </c>
      <c r="I133" s="15">
        <v>360</v>
      </c>
      <c r="J133" s="77">
        <v>1</v>
      </c>
      <c r="K133" s="92"/>
    </row>
    <row r="134" spans="1:11" ht="12.5" x14ac:dyDescent="0.25">
      <c r="A134" s="14" t="s">
        <v>2995</v>
      </c>
      <c r="B134" s="14" t="s">
        <v>2996</v>
      </c>
      <c r="C134" s="14" t="s">
        <v>3068</v>
      </c>
      <c r="D134" s="16">
        <v>45755</v>
      </c>
      <c r="E134" s="16">
        <v>45862</v>
      </c>
      <c r="F134" s="14" t="s">
        <v>3069</v>
      </c>
      <c r="G134" s="14" t="s">
        <v>3064</v>
      </c>
      <c r="H134" s="14" t="s">
        <v>3065</v>
      </c>
      <c r="I134" s="15">
        <v>176</v>
      </c>
      <c r="J134" s="77">
        <v>1</v>
      </c>
      <c r="K134" s="92"/>
    </row>
    <row r="135" spans="1:11" ht="30" x14ac:dyDescent="0.25">
      <c r="A135" s="14" t="s">
        <v>2995</v>
      </c>
      <c r="B135" s="14" t="s">
        <v>2996</v>
      </c>
      <c r="C135" s="14" t="s">
        <v>3070</v>
      </c>
      <c r="D135" s="16">
        <v>45729</v>
      </c>
      <c r="E135" s="16">
        <v>45862</v>
      </c>
      <c r="F135" s="14" t="s">
        <v>3071</v>
      </c>
      <c r="G135" s="14" t="s">
        <v>2964</v>
      </c>
      <c r="H135" s="14" t="s">
        <v>3072</v>
      </c>
      <c r="I135" s="15">
        <v>1860</v>
      </c>
      <c r="J135" s="77">
        <v>1</v>
      </c>
      <c r="K135" s="92"/>
    </row>
    <row r="136" spans="1:11" ht="12.5" x14ac:dyDescent="0.25">
      <c r="A136" s="14" t="s">
        <v>2995</v>
      </c>
      <c r="B136" s="14" t="s">
        <v>2996</v>
      </c>
      <c r="C136" s="14" t="s">
        <v>3073</v>
      </c>
      <c r="D136" s="16">
        <v>45726</v>
      </c>
      <c r="E136" s="16">
        <v>45862</v>
      </c>
      <c r="F136" s="14" t="s">
        <v>3074</v>
      </c>
      <c r="G136" s="14" t="s">
        <v>2964</v>
      </c>
      <c r="H136" s="14" t="s">
        <v>3072</v>
      </c>
      <c r="I136" s="15">
        <v>3355</v>
      </c>
      <c r="J136" s="77">
        <v>1</v>
      </c>
      <c r="K136" s="92"/>
    </row>
    <row r="137" spans="1:11" ht="20" x14ac:dyDescent="0.25">
      <c r="A137" s="14" t="s">
        <v>2995</v>
      </c>
      <c r="B137" s="14" t="s">
        <v>3023</v>
      </c>
      <c r="C137" s="14" t="s">
        <v>3075</v>
      </c>
      <c r="D137" s="16">
        <v>45666</v>
      </c>
      <c r="E137" s="16">
        <v>45877</v>
      </c>
      <c r="F137" s="14" t="s">
        <v>3076</v>
      </c>
      <c r="G137" s="14" t="s">
        <v>3077</v>
      </c>
      <c r="H137" s="14" t="s">
        <v>3078</v>
      </c>
      <c r="I137" s="15">
        <v>236.56</v>
      </c>
      <c r="J137" s="77">
        <v>1</v>
      </c>
      <c r="K137" s="92"/>
    </row>
    <row r="138" spans="1:11" ht="12.5" x14ac:dyDescent="0.25">
      <c r="A138" s="14" t="s">
        <v>2995</v>
      </c>
      <c r="B138" s="14" t="s">
        <v>3023</v>
      </c>
      <c r="C138" s="14" t="s">
        <v>3079</v>
      </c>
      <c r="D138" s="16">
        <v>45666</v>
      </c>
      <c r="E138" s="16">
        <v>45877</v>
      </c>
      <c r="F138" s="14" t="s">
        <v>3080</v>
      </c>
      <c r="G138" s="14" t="s">
        <v>3077</v>
      </c>
      <c r="H138" s="14" t="s">
        <v>3078</v>
      </c>
      <c r="I138" s="15">
        <v>183.1</v>
      </c>
      <c r="J138" s="77">
        <v>1</v>
      </c>
      <c r="K138" s="92"/>
    </row>
    <row r="139" spans="1:11" ht="12.5" x14ac:dyDescent="0.25">
      <c r="A139" s="14" t="s">
        <v>2995</v>
      </c>
      <c r="B139" s="14" t="s">
        <v>3023</v>
      </c>
      <c r="C139" s="14" t="s">
        <v>3081</v>
      </c>
      <c r="D139" s="16">
        <v>45678</v>
      </c>
      <c r="E139" s="16">
        <v>45877</v>
      </c>
      <c r="F139" s="14" t="s">
        <v>3082</v>
      </c>
      <c r="G139" s="14" t="s">
        <v>3077</v>
      </c>
      <c r="H139" s="14" t="s">
        <v>3078</v>
      </c>
      <c r="I139" s="15">
        <v>455</v>
      </c>
      <c r="J139" s="77">
        <v>1</v>
      </c>
      <c r="K139" s="92"/>
    </row>
    <row r="140" spans="1:11" ht="12.5" x14ac:dyDescent="0.25">
      <c r="A140" s="14" t="s">
        <v>2995</v>
      </c>
      <c r="B140" s="14" t="s">
        <v>3023</v>
      </c>
      <c r="C140" s="14" t="s">
        <v>3083</v>
      </c>
      <c r="D140" s="16">
        <v>45685</v>
      </c>
      <c r="E140" s="16">
        <v>45877</v>
      </c>
      <c r="F140" s="14" t="s">
        <v>3084</v>
      </c>
      <c r="G140" s="14" t="s">
        <v>3077</v>
      </c>
      <c r="H140" s="14" t="s">
        <v>3078</v>
      </c>
      <c r="I140" s="15">
        <v>106.34</v>
      </c>
      <c r="J140" s="77">
        <v>1</v>
      </c>
      <c r="K140" s="92"/>
    </row>
    <row r="141" spans="1:11" ht="20" x14ac:dyDescent="0.25">
      <c r="A141" s="14" t="s">
        <v>2995</v>
      </c>
      <c r="B141" s="14" t="s">
        <v>3023</v>
      </c>
      <c r="C141" s="14" t="s">
        <v>3085</v>
      </c>
      <c r="D141" s="16">
        <v>45692</v>
      </c>
      <c r="E141" s="16">
        <v>45877</v>
      </c>
      <c r="F141" s="14" t="s">
        <v>3086</v>
      </c>
      <c r="G141" s="14" t="s">
        <v>3087</v>
      </c>
      <c r="H141" s="14" t="s">
        <v>3088</v>
      </c>
      <c r="I141" s="15">
        <v>325.5</v>
      </c>
      <c r="J141" s="77">
        <v>1</v>
      </c>
      <c r="K141" s="92"/>
    </row>
    <row r="142" spans="1:11" ht="12.5" x14ac:dyDescent="0.25">
      <c r="A142" s="14" t="s">
        <v>2995</v>
      </c>
      <c r="B142" s="14" t="s">
        <v>3023</v>
      </c>
      <c r="C142" s="14" t="s">
        <v>3089</v>
      </c>
      <c r="D142" s="16">
        <v>45699</v>
      </c>
      <c r="E142" s="16">
        <v>45877</v>
      </c>
      <c r="F142" s="14" t="s">
        <v>3090</v>
      </c>
      <c r="G142" s="14" t="s">
        <v>3087</v>
      </c>
      <c r="H142" s="14" t="s">
        <v>3088</v>
      </c>
      <c r="I142" s="15">
        <v>304.25</v>
      </c>
      <c r="J142" s="77">
        <v>1</v>
      </c>
      <c r="K142" s="92"/>
    </row>
    <row r="143" spans="1:11" ht="12.5" x14ac:dyDescent="0.25">
      <c r="A143" s="14" t="s">
        <v>2995</v>
      </c>
      <c r="B143" s="14" t="s">
        <v>3023</v>
      </c>
      <c r="C143" s="14" t="s">
        <v>3091</v>
      </c>
      <c r="D143" s="16">
        <v>45734</v>
      </c>
      <c r="E143" s="16">
        <v>45877</v>
      </c>
      <c r="F143" s="14" t="s">
        <v>3092</v>
      </c>
      <c r="G143" s="14" t="s">
        <v>3087</v>
      </c>
      <c r="H143" s="14" t="s">
        <v>3088</v>
      </c>
      <c r="I143" s="15">
        <v>299.25</v>
      </c>
      <c r="J143" s="77">
        <v>1</v>
      </c>
      <c r="K143" s="92"/>
    </row>
    <row r="144" spans="1:11" ht="20" x14ac:dyDescent="0.25">
      <c r="A144" s="14" t="s">
        <v>2995</v>
      </c>
      <c r="B144" s="14" t="s">
        <v>2996</v>
      </c>
      <c r="C144" s="14" t="s">
        <v>3093</v>
      </c>
      <c r="D144" s="16">
        <v>45775</v>
      </c>
      <c r="E144" s="16">
        <v>45861</v>
      </c>
      <c r="F144" s="14" t="s">
        <v>3094</v>
      </c>
      <c r="G144" s="14" t="s">
        <v>2615</v>
      </c>
      <c r="H144" s="14" t="s">
        <v>3095</v>
      </c>
      <c r="I144" s="15">
        <v>1848</v>
      </c>
      <c r="J144" s="77">
        <v>2</v>
      </c>
      <c r="K144" s="92"/>
    </row>
    <row r="145" spans="1:11" ht="20" x14ac:dyDescent="0.25">
      <c r="A145" s="14" t="s">
        <v>2995</v>
      </c>
      <c r="B145" s="14" t="s">
        <v>2996</v>
      </c>
      <c r="C145" s="14" t="s">
        <v>3096</v>
      </c>
      <c r="D145" s="16">
        <v>45714</v>
      </c>
      <c r="E145" s="16">
        <v>45861</v>
      </c>
      <c r="F145" s="14" t="s">
        <v>3097</v>
      </c>
      <c r="G145" s="14" t="s">
        <v>2615</v>
      </c>
      <c r="H145" s="14" t="s">
        <v>3095</v>
      </c>
      <c r="I145" s="15">
        <v>152</v>
      </c>
      <c r="J145" s="77">
        <v>2</v>
      </c>
      <c r="K145" s="92"/>
    </row>
    <row r="146" spans="1:11" ht="30" x14ac:dyDescent="0.25">
      <c r="A146" s="14" t="s">
        <v>2995</v>
      </c>
      <c r="B146" s="14" t="s">
        <v>2996</v>
      </c>
      <c r="C146" s="14" t="s">
        <v>3098</v>
      </c>
      <c r="D146" s="16">
        <v>45703</v>
      </c>
      <c r="E146" s="16">
        <v>45861</v>
      </c>
      <c r="F146" s="14" t="s">
        <v>3099</v>
      </c>
      <c r="G146" s="14" t="s">
        <v>2957</v>
      </c>
      <c r="H146" s="14" t="s">
        <v>3100</v>
      </c>
      <c r="I146" s="15">
        <v>163</v>
      </c>
      <c r="J146" s="77">
        <v>2</v>
      </c>
      <c r="K146" s="92"/>
    </row>
    <row r="147" spans="1:11" ht="20" x14ac:dyDescent="0.25">
      <c r="A147" s="14" t="s">
        <v>2995</v>
      </c>
      <c r="B147" s="14" t="s">
        <v>2996</v>
      </c>
      <c r="C147" s="14" t="s">
        <v>3101</v>
      </c>
      <c r="D147" s="16">
        <v>45738</v>
      </c>
      <c r="E147" s="16">
        <v>45861</v>
      </c>
      <c r="F147" s="14" t="s">
        <v>3102</v>
      </c>
      <c r="G147" s="14" t="s">
        <v>2957</v>
      </c>
      <c r="H147" s="14" t="s">
        <v>3100</v>
      </c>
      <c r="I147" s="15">
        <v>160.5</v>
      </c>
      <c r="J147" s="77">
        <v>2</v>
      </c>
      <c r="K147" s="92"/>
    </row>
    <row r="148" spans="1:11" ht="12.5" x14ac:dyDescent="0.25">
      <c r="A148" s="14" t="s">
        <v>2995</v>
      </c>
      <c r="B148" s="14" t="s">
        <v>2996</v>
      </c>
      <c r="C148" s="14" t="s">
        <v>3103</v>
      </c>
      <c r="D148" s="16">
        <v>45752</v>
      </c>
      <c r="E148" s="16">
        <v>45861</v>
      </c>
      <c r="F148" s="14" t="s">
        <v>3104</v>
      </c>
      <c r="G148" s="14" t="s">
        <v>2957</v>
      </c>
      <c r="H148" s="14" t="s">
        <v>3100</v>
      </c>
      <c r="I148" s="15">
        <v>128.30000000000001</v>
      </c>
      <c r="J148" s="77">
        <v>2</v>
      </c>
      <c r="K148" s="92"/>
    </row>
    <row r="149" spans="1:11" ht="12.5" x14ac:dyDescent="0.25">
      <c r="A149" s="14" t="s">
        <v>2995</v>
      </c>
      <c r="B149" s="14" t="s">
        <v>2996</v>
      </c>
      <c r="C149" s="14" t="s">
        <v>3105</v>
      </c>
      <c r="D149" s="16">
        <v>45773</v>
      </c>
      <c r="E149" s="16">
        <v>45861</v>
      </c>
      <c r="F149" s="14" t="s">
        <v>3104</v>
      </c>
      <c r="G149" s="14" t="s">
        <v>2957</v>
      </c>
      <c r="H149" s="14" t="s">
        <v>3100</v>
      </c>
      <c r="I149" s="15">
        <v>128.30000000000001</v>
      </c>
      <c r="J149" s="77">
        <v>2</v>
      </c>
      <c r="K149" s="92"/>
    </row>
    <row r="150" spans="1:11" ht="12.5" x14ac:dyDescent="0.25">
      <c r="A150" s="14" t="s">
        <v>2995</v>
      </c>
      <c r="B150" s="14" t="s">
        <v>2996</v>
      </c>
      <c r="C150" s="14" t="s">
        <v>3106</v>
      </c>
      <c r="D150" s="16">
        <v>45806</v>
      </c>
      <c r="E150" s="16">
        <v>45861</v>
      </c>
      <c r="F150" s="14" t="s">
        <v>3107</v>
      </c>
      <c r="G150" s="14" t="s">
        <v>2957</v>
      </c>
      <c r="H150" s="14" t="s">
        <v>3100</v>
      </c>
      <c r="I150" s="15">
        <v>1290</v>
      </c>
      <c r="J150" s="77">
        <v>2</v>
      </c>
      <c r="K150" s="92"/>
    </row>
    <row r="151" spans="1:11" ht="12.5" x14ac:dyDescent="0.25">
      <c r="A151" s="14" t="s">
        <v>2995</v>
      </c>
      <c r="B151" s="14" t="s">
        <v>2996</v>
      </c>
      <c r="C151" s="14" t="s">
        <v>3108</v>
      </c>
      <c r="D151" s="16">
        <v>45814</v>
      </c>
      <c r="E151" s="16">
        <v>45861</v>
      </c>
      <c r="F151" s="14" t="s">
        <v>3109</v>
      </c>
      <c r="G151" s="14" t="s">
        <v>2957</v>
      </c>
      <c r="H151" s="14" t="s">
        <v>3100</v>
      </c>
      <c r="I151" s="15">
        <v>1321.64</v>
      </c>
      <c r="J151" s="77">
        <v>2</v>
      </c>
      <c r="K151" s="92"/>
    </row>
    <row r="152" spans="1:11" ht="12.5" x14ac:dyDescent="0.25">
      <c r="A152" s="14" t="s">
        <v>2995</v>
      </c>
      <c r="B152" s="14" t="s">
        <v>2996</v>
      </c>
      <c r="C152" s="14" t="s">
        <v>3110</v>
      </c>
      <c r="D152" s="16">
        <v>45793</v>
      </c>
      <c r="E152" s="16">
        <v>45861</v>
      </c>
      <c r="F152" s="14" t="s">
        <v>3111</v>
      </c>
      <c r="G152" s="14" t="s">
        <v>2957</v>
      </c>
      <c r="H152" s="14" t="s">
        <v>3100</v>
      </c>
      <c r="I152" s="15">
        <v>9.15</v>
      </c>
      <c r="J152" s="77">
        <v>2</v>
      </c>
      <c r="K152" s="92"/>
    </row>
    <row r="153" spans="1:11" ht="20" x14ac:dyDescent="0.25">
      <c r="A153" s="14" t="s">
        <v>2995</v>
      </c>
      <c r="B153" s="14" t="s">
        <v>2996</v>
      </c>
      <c r="C153" s="14" t="s">
        <v>3112</v>
      </c>
      <c r="D153" s="16">
        <v>45806</v>
      </c>
      <c r="E153" s="16">
        <v>45861</v>
      </c>
      <c r="F153" s="14" t="s">
        <v>3113</v>
      </c>
      <c r="G153" s="14" t="s">
        <v>2957</v>
      </c>
      <c r="H153" s="14" t="s">
        <v>3100</v>
      </c>
      <c r="I153" s="15">
        <v>1014</v>
      </c>
      <c r="J153" s="77">
        <v>2</v>
      </c>
      <c r="K153" s="92"/>
    </row>
    <row r="154" spans="1:11" ht="20" x14ac:dyDescent="0.25">
      <c r="A154" s="14" t="s">
        <v>2995</v>
      </c>
      <c r="B154" s="14" t="s">
        <v>2996</v>
      </c>
      <c r="C154" s="14" t="s">
        <v>3114</v>
      </c>
      <c r="D154" s="16">
        <v>45807</v>
      </c>
      <c r="E154" s="16">
        <v>45861</v>
      </c>
      <c r="F154" s="14" t="s">
        <v>3115</v>
      </c>
      <c r="G154" s="14" t="s">
        <v>2957</v>
      </c>
      <c r="H154" s="14" t="s">
        <v>3100</v>
      </c>
      <c r="I154" s="15">
        <v>485.11</v>
      </c>
      <c r="J154" s="77">
        <v>2</v>
      </c>
      <c r="K154" s="92"/>
    </row>
    <row r="155" spans="1:11" ht="30" x14ac:dyDescent="0.25">
      <c r="A155" s="14" t="s">
        <v>2995</v>
      </c>
      <c r="B155" s="14" t="s">
        <v>2996</v>
      </c>
      <c r="C155" s="14" t="s">
        <v>3116</v>
      </c>
      <c r="D155" s="16">
        <v>45798</v>
      </c>
      <c r="E155" s="16">
        <v>45877</v>
      </c>
      <c r="F155" s="14" t="s">
        <v>3117</v>
      </c>
      <c r="G155" s="14" t="s">
        <v>3118</v>
      </c>
      <c r="H155" s="14" t="s">
        <v>3119</v>
      </c>
      <c r="I155" s="15">
        <v>1680</v>
      </c>
      <c r="J155" s="77">
        <v>2</v>
      </c>
      <c r="K155" s="92"/>
    </row>
    <row r="156" spans="1:11" ht="12.5" x14ac:dyDescent="0.25">
      <c r="A156" s="14" t="s">
        <v>2995</v>
      </c>
      <c r="B156" s="14" t="s">
        <v>2996</v>
      </c>
      <c r="C156" s="14" t="s">
        <v>3120</v>
      </c>
      <c r="D156" s="16">
        <v>45729</v>
      </c>
      <c r="E156" s="16">
        <v>45877</v>
      </c>
      <c r="F156" s="14" t="s">
        <v>3121</v>
      </c>
      <c r="G156" s="14" t="s">
        <v>3118</v>
      </c>
      <c r="H156" s="14" t="s">
        <v>3119</v>
      </c>
      <c r="I156" s="15">
        <v>202.5</v>
      </c>
      <c r="J156" s="77">
        <v>2</v>
      </c>
      <c r="K156" s="92"/>
    </row>
    <row r="157" spans="1:11" ht="12.5" x14ac:dyDescent="0.25">
      <c r="A157" s="14" t="s">
        <v>2995</v>
      </c>
      <c r="B157" s="14" t="s">
        <v>2996</v>
      </c>
      <c r="C157" s="14" t="s">
        <v>3122</v>
      </c>
      <c r="D157" s="16">
        <v>45734</v>
      </c>
      <c r="E157" s="16">
        <v>45877</v>
      </c>
      <c r="F157" s="14" t="s">
        <v>3123</v>
      </c>
      <c r="G157" s="14" t="s">
        <v>3118</v>
      </c>
      <c r="H157" s="14" t="s">
        <v>3119</v>
      </c>
      <c r="I157" s="15">
        <v>17.5</v>
      </c>
      <c r="J157" s="77">
        <v>2</v>
      </c>
      <c r="K157" s="92"/>
    </row>
    <row r="158" spans="1:11" ht="20" x14ac:dyDescent="0.25">
      <c r="A158" s="14" t="s">
        <v>2995</v>
      </c>
      <c r="B158" s="14" t="s">
        <v>2996</v>
      </c>
      <c r="C158" s="14" t="s">
        <v>3124</v>
      </c>
      <c r="D158" s="16">
        <v>45670</v>
      </c>
      <c r="E158" s="16">
        <v>45861</v>
      </c>
      <c r="F158" s="14" t="s">
        <v>3125</v>
      </c>
      <c r="G158" s="14" t="s">
        <v>3044</v>
      </c>
      <c r="H158" s="14" t="s">
        <v>3045</v>
      </c>
      <c r="I158" s="15">
        <v>63.74</v>
      </c>
      <c r="J158" s="77">
        <v>2</v>
      </c>
      <c r="K158" s="92"/>
    </row>
    <row r="159" spans="1:11" ht="12.5" x14ac:dyDescent="0.25">
      <c r="A159" s="14" t="s">
        <v>2995</v>
      </c>
      <c r="B159" s="14" t="s">
        <v>2996</v>
      </c>
      <c r="C159" s="14" t="s">
        <v>3126</v>
      </c>
      <c r="D159" s="16">
        <v>45685</v>
      </c>
      <c r="E159" s="16">
        <v>45861</v>
      </c>
      <c r="F159" s="14" t="s">
        <v>3127</v>
      </c>
      <c r="G159" s="14" t="s">
        <v>3044</v>
      </c>
      <c r="H159" s="14" t="s">
        <v>3045</v>
      </c>
      <c r="I159" s="15">
        <v>104.95</v>
      </c>
      <c r="J159" s="77">
        <v>2</v>
      </c>
      <c r="K159" s="92"/>
    </row>
    <row r="160" spans="1:11" ht="12.5" x14ac:dyDescent="0.25">
      <c r="A160" s="14" t="s">
        <v>2995</v>
      </c>
      <c r="B160" s="14" t="s">
        <v>2996</v>
      </c>
      <c r="C160" s="14" t="s">
        <v>3128</v>
      </c>
      <c r="D160" s="16">
        <v>45699</v>
      </c>
      <c r="E160" s="16">
        <v>45861</v>
      </c>
      <c r="F160" s="14" t="s">
        <v>3127</v>
      </c>
      <c r="G160" s="14" t="s">
        <v>3044</v>
      </c>
      <c r="H160" s="14" t="s">
        <v>3045</v>
      </c>
      <c r="I160" s="15">
        <v>107.2</v>
      </c>
      <c r="J160" s="77">
        <v>2</v>
      </c>
      <c r="K160" s="92"/>
    </row>
    <row r="161" spans="1:11" ht="12.5" x14ac:dyDescent="0.25">
      <c r="A161" s="14" t="s">
        <v>2995</v>
      </c>
      <c r="B161" s="14" t="s">
        <v>2996</v>
      </c>
      <c r="C161" s="14" t="s">
        <v>3129</v>
      </c>
      <c r="D161" s="16">
        <v>45699</v>
      </c>
      <c r="E161" s="16">
        <v>45861</v>
      </c>
      <c r="F161" s="14" t="s">
        <v>3130</v>
      </c>
      <c r="G161" s="14" t="s">
        <v>3044</v>
      </c>
      <c r="H161" s="14" t="s">
        <v>3045</v>
      </c>
      <c r="I161" s="15">
        <v>415</v>
      </c>
      <c r="J161" s="77">
        <v>2</v>
      </c>
      <c r="K161" s="92"/>
    </row>
    <row r="162" spans="1:11" ht="12.5" x14ac:dyDescent="0.25">
      <c r="A162" s="14" t="s">
        <v>2995</v>
      </c>
      <c r="B162" s="14" t="s">
        <v>2996</v>
      </c>
      <c r="C162" s="14" t="s">
        <v>3131</v>
      </c>
      <c r="D162" s="16">
        <v>45699</v>
      </c>
      <c r="E162" s="16">
        <v>45861</v>
      </c>
      <c r="F162" s="14" t="s">
        <v>3127</v>
      </c>
      <c r="G162" s="14" t="s">
        <v>3044</v>
      </c>
      <c r="H162" s="14" t="s">
        <v>3045</v>
      </c>
      <c r="I162" s="15">
        <v>67.900000000000006</v>
      </c>
      <c r="J162" s="77">
        <v>2</v>
      </c>
      <c r="K162" s="92"/>
    </row>
    <row r="163" spans="1:11" ht="12.5" x14ac:dyDescent="0.25">
      <c r="A163" s="14" t="s">
        <v>2995</v>
      </c>
      <c r="B163" s="14" t="s">
        <v>2996</v>
      </c>
      <c r="C163" s="14" t="s">
        <v>3132</v>
      </c>
      <c r="D163" s="16">
        <v>45769</v>
      </c>
      <c r="E163" s="16">
        <v>45861</v>
      </c>
      <c r="F163" s="14" t="s">
        <v>3133</v>
      </c>
      <c r="G163" s="14" t="s">
        <v>3044</v>
      </c>
      <c r="H163" s="14" t="s">
        <v>3045</v>
      </c>
      <c r="I163" s="15">
        <v>455</v>
      </c>
      <c r="J163" s="77">
        <v>2</v>
      </c>
      <c r="K163" s="92"/>
    </row>
    <row r="164" spans="1:11" ht="12.5" x14ac:dyDescent="0.25">
      <c r="A164" s="14" t="s">
        <v>2995</v>
      </c>
      <c r="B164" s="14" t="s">
        <v>2996</v>
      </c>
      <c r="C164" s="14" t="s">
        <v>3134</v>
      </c>
      <c r="D164" s="16">
        <v>45750</v>
      </c>
      <c r="E164" s="16">
        <v>45861</v>
      </c>
      <c r="F164" s="14" t="s">
        <v>3135</v>
      </c>
      <c r="G164" s="14" t="s">
        <v>3044</v>
      </c>
      <c r="H164" s="14" t="s">
        <v>3045</v>
      </c>
      <c r="I164" s="15">
        <v>586.21</v>
      </c>
      <c r="J164" s="77">
        <v>2</v>
      </c>
      <c r="K164" s="92"/>
    </row>
    <row r="165" spans="1:11" ht="20" x14ac:dyDescent="0.25">
      <c r="A165" s="14" t="s">
        <v>2995</v>
      </c>
      <c r="B165" s="14" t="s">
        <v>2996</v>
      </c>
      <c r="C165" s="14" t="s">
        <v>3136</v>
      </c>
      <c r="D165" s="16">
        <v>45672</v>
      </c>
      <c r="E165" s="16">
        <v>45861</v>
      </c>
      <c r="F165" s="14" t="s">
        <v>3137</v>
      </c>
      <c r="G165" s="14" t="s">
        <v>3052</v>
      </c>
      <c r="H165" s="14" t="s">
        <v>3053</v>
      </c>
      <c r="I165" s="15">
        <v>750</v>
      </c>
      <c r="J165" s="77">
        <v>2</v>
      </c>
      <c r="K165" s="92"/>
    </row>
    <row r="166" spans="1:11" ht="12.5" x14ac:dyDescent="0.25">
      <c r="A166" s="14" t="s">
        <v>2995</v>
      </c>
      <c r="B166" s="14" t="s">
        <v>2996</v>
      </c>
      <c r="C166" s="14" t="s">
        <v>3138</v>
      </c>
      <c r="D166" s="16">
        <v>45716</v>
      </c>
      <c r="E166" s="16">
        <v>45861</v>
      </c>
      <c r="F166" s="14" t="s">
        <v>3139</v>
      </c>
      <c r="G166" s="14" t="s">
        <v>3052</v>
      </c>
      <c r="H166" s="14" t="s">
        <v>3053</v>
      </c>
      <c r="I166" s="15">
        <v>650</v>
      </c>
      <c r="J166" s="77">
        <v>2</v>
      </c>
      <c r="K166" s="92"/>
    </row>
    <row r="167" spans="1:11" ht="20" x14ac:dyDescent="0.25">
      <c r="A167" s="14" t="s">
        <v>2995</v>
      </c>
      <c r="B167" s="14" t="s">
        <v>2996</v>
      </c>
      <c r="C167" s="14" t="s">
        <v>3136</v>
      </c>
      <c r="D167" s="16">
        <v>45693</v>
      </c>
      <c r="E167" s="16">
        <v>45861</v>
      </c>
      <c r="F167" s="14" t="s">
        <v>3140</v>
      </c>
      <c r="G167" s="14" t="s">
        <v>3141</v>
      </c>
      <c r="H167" s="14" t="s">
        <v>3142</v>
      </c>
      <c r="I167" s="15">
        <v>250</v>
      </c>
      <c r="J167" s="77">
        <v>2</v>
      </c>
      <c r="K167" s="92"/>
    </row>
    <row r="168" spans="1:11" ht="12.5" x14ac:dyDescent="0.25">
      <c r="A168" s="14" t="s">
        <v>2995</v>
      </c>
      <c r="B168" s="14" t="s">
        <v>2996</v>
      </c>
      <c r="C168" s="14" t="s">
        <v>3143</v>
      </c>
      <c r="D168" s="16">
        <v>45693</v>
      </c>
      <c r="E168" s="16">
        <v>45861</v>
      </c>
      <c r="F168" s="14" t="s">
        <v>3144</v>
      </c>
      <c r="G168" s="14" t="s">
        <v>3141</v>
      </c>
      <c r="H168" s="14" t="s">
        <v>3142</v>
      </c>
      <c r="I168" s="15">
        <v>160</v>
      </c>
      <c r="J168" s="77">
        <v>2</v>
      </c>
      <c r="K168" s="92"/>
    </row>
    <row r="169" spans="1:11" ht="12.5" x14ac:dyDescent="0.25">
      <c r="A169" s="14" t="s">
        <v>2995</v>
      </c>
      <c r="B169" s="14" t="s">
        <v>2996</v>
      </c>
      <c r="C169" s="14" t="s">
        <v>3020</v>
      </c>
      <c r="D169" s="16">
        <v>45693</v>
      </c>
      <c r="E169" s="16">
        <v>45861</v>
      </c>
      <c r="F169" s="14" t="s">
        <v>3144</v>
      </c>
      <c r="G169" s="14" t="s">
        <v>3141</v>
      </c>
      <c r="H169" s="14" t="s">
        <v>3142</v>
      </c>
      <c r="I169" s="15">
        <v>150</v>
      </c>
      <c r="J169" s="77">
        <v>2</v>
      </c>
      <c r="K169" s="92"/>
    </row>
    <row r="170" spans="1:11" ht="12.5" x14ac:dyDescent="0.25">
      <c r="A170" s="14" t="s">
        <v>2995</v>
      </c>
      <c r="B170" s="14" t="s">
        <v>2996</v>
      </c>
      <c r="C170" s="14" t="s">
        <v>3145</v>
      </c>
      <c r="D170" s="16">
        <v>45720</v>
      </c>
      <c r="E170" s="16">
        <v>45861</v>
      </c>
      <c r="F170" s="14" t="s">
        <v>3146</v>
      </c>
      <c r="G170" s="14" t="s">
        <v>3141</v>
      </c>
      <c r="H170" s="14" t="s">
        <v>3142</v>
      </c>
      <c r="I170" s="15">
        <v>160</v>
      </c>
      <c r="J170" s="77">
        <v>2</v>
      </c>
      <c r="K170" s="92"/>
    </row>
    <row r="171" spans="1:11" ht="12.5" x14ac:dyDescent="0.25">
      <c r="A171" s="14" t="s">
        <v>2995</v>
      </c>
      <c r="B171" s="14" t="s">
        <v>2996</v>
      </c>
      <c r="C171" s="14" t="s">
        <v>3138</v>
      </c>
      <c r="D171" s="16">
        <v>45721</v>
      </c>
      <c r="E171" s="16">
        <v>45861</v>
      </c>
      <c r="F171" s="14" t="s">
        <v>3146</v>
      </c>
      <c r="G171" s="14" t="s">
        <v>3141</v>
      </c>
      <c r="H171" s="14" t="s">
        <v>3142</v>
      </c>
      <c r="I171" s="15">
        <v>250</v>
      </c>
      <c r="J171" s="77">
        <v>2</v>
      </c>
      <c r="K171" s="92"/>
    </row>
    <row r="172" spans="1:11" ht="12.5" x14ac:dyDescent="0.25">
      <c r="A172" s="14" t="s">
        <v>2995</v>
      </c>
      <c r="B172" s="14" t="s">
        <v>2996</v>
      </c>
      <c r="C172" s="14" t="s">
        <v>3147</v>
      </c>
      <c r="D172" s="16">
        <v>45750</v>
      </c>
      <c r="E172" s="16">
        <v>45861</v>
      </c>
      <c r="F172" s="14" t="s">
        <v>3148</v>
      </c>
      <c r="G172" s="14" t="s">
        <v>3141</v>
      </c>
      <c r="H172" s="14" t="s">
        <v>3142</v>
      </c>
      <c r="I172" s="15">
        <v>250</v>
      </c>
      <c r="J172" s="77">
        <v>2</v>
      </c>
      <c r="K172" s="92"/>
    </row>
    <row r="173" spans="1:11" ht="12.5" x14ac:dyDescent="0.25">
      <c r="A173" s="14" t="s">
        <v>2995</v>
      </c>
      <c r="B173" s="14" t="s">
        <v>2996</v>
      </c>
      <c r="C173" s="14" t="s">
        <v>3149</v>
      </c>
      <c r="D173" s="16">
        <v>45750</v>
      </c>
      <c r="E173" s="16">
        <v>45861</v>
      </c>
      <c r="F173" s="14" t="s">
        <v>3148</v>
      </c>
      <c r="G173" s="14" t="s">
        <v>3141</v>
      </c>
      <c r="H173" s="14" t="s">
        <v>3142</v>
      </c>
      <c r="I173" s="15">
        <v>150</v>
      </c>
      <c r="J173" s="77">
        <v>2</v>
      </c>
      <c r="K173" s="92"/>
    </row>
    <row r="174" spans="1:11" ht="12.5" x14ac:dyDescent="0.25">
      <c r="A174" s="14" t="s">
        <v>2995</v>
      </c>
      <c r="B174" s="14" t="s">
        <v>2996</v>
      </c>
      <c r="C174" s="14" t="s">
        <v>3150</v>
      </c>
      <c r="D174" s="16">
        <v>45750</v>
      </c>
      <c r="E174" s="16">
        <v>45861</v>
      </c>
      <c r="F174" s="14" t="s">
        <v>3148</v>
      </c>
      <c r="G174" s="14" t="s">
        <v>3141</v>
      </c>
      <c r="H174" s="14" t="s">
        <v>3142</v>
      </c>
      <c r="I174" s="15">
        <v>160</v>
      </c>
      <c r="J174" s="77">
        <v>2</v>
      </c>
      <c r="K174" s="92"/>
    </row>
    <row r="175" spans="1:11" ht="12.5" x14ac:dyDescent="0.25">
      <c r="A175" s="14" t="s">
        <v>2995</v>
      </c>
      <c r="B175" s="14" t="s">
        <v>2996</v>
      </c>
      <c r="C175" s="14" t="s">
        <v>3151</v>
      </c>
      <c r="D175" s="16">
        <v>45783</v>
      </c>
      <c r="E175" s="16">
        <v>45861</v>
      </c>
      <c r="F175" s="14" t="s">
        <v>3152</v>
      </c>
      <c r="G175" s="14" t="s">
        <v>3141</v>
      </c>
      <c r="H175" s="14" t="s">
        <v>3142</v>
      </c>
      <c r="I175" s="15">
        <v>150</v>
      </c>
      <c r="J175" s="77">
        <v>2</v>
      </c>
      <c r="K175" s="92"/>
    </row>
    <row r="176" spans="1:11" ht="12.5" x14ac:dyDescent="0.25">
      <c r="A176" s="14" t="s">
        <v>2995</v>
      </c>
      <c r="B176" s="14" t="s">
        <v>2996</v>
      </c>
      <c r="C176" s="14" t="s">
        <v>3153</v>
      </c>
      <c r="D176" s="16">
        <v>45783</v>
      </c>
      <c r="E176" s="16">
        <v>45861</v>
      </c>
      <c r="F176" s="14" t="s">
        <v>3152</v>
      </c>
      <c r="G176" s="14" t="s">
        <v>3141</v>
      </c>
      <c r="H176" s="14" t="s">
        <v>3142</v>
      </c>
      <c r="I176" s="15">
        <v>250</v>
      </c>
      <c r="J176" s="77">
        <v>2</v>
      </c>
      <c r="K176" s="92"/>
    </row>
    <row r="177" spans="1:11" ht="12.5" x14ac:dyDescent="0.25">
      <c r="A177" s="14" t="s">
        <v>2995</v>
      </c>
      <c r="B177" s="14" t="s">
        <v>2996</v>
      </c>
      <c r="C177" s="14" t="s">
        <v>3154</v>
      </c>
      <c r="D177" s="16">
        <v>45817</v>
      </c>
      <c r="E177" s="16">
        <v>45861</v>
      </c>
      <c r="F177" s="14" t="s">
        <v>3155</v>
      </c>
      <c r="G177" s="14" t="s">
        <v>3141</v>
      </c>
      <c r="H177" s="14" t="s">
        <v>3142</v>
      </c>
      <c r="I177" s="15">
        <v>1250</v>
      </c>
      <c r="J177" s="77">
        <v>2</v>
      </c>
      <c r="K177" s="92"/>
    </row>
    <row r="178" spans="1:11" ht="12.5" x14ac:dyDescent="0.25">
      <c r="A178" s="14" t="s">
        <v>2995</v>
      </c>
      <c r="B178" s="14" t="s">
        <v>2996</v>
      </c>
      <c r="C178" s="14" t="s">
        <v>3156</v>
      </c>
      <c r="D178" s="16">
        <v>45817</v>
      </c>
      <c r="E178" s="16">
        <v>45861</v>
      </c>
      <c r="F178" s="14" t="s">
        <v>3155</v>
      </c>
      <c r="G178" s="14" t="s">
        <v>3141</v>
      </c>
      <c r="H178" s="14" t="s">
        <v>3142</v>
      </c>
      <c r="I178" s="15">
        <v>160</v>
      </c>
      <c r="J178" s="77">
        <v>2</v>
      </c>
      <c r="K178" s="92"/>
    </row>
    <row r="179" spans="1:11" ht="12.5" x14ac:dyDescent="0.25">
      <c r="A179" s="14" t="s">
        <v>2995</v>
      </c>
      <c r="B179" s="14" t="s">
        <v>2996</v>
      </c>
      <c r="C179" s="14" t="s">
        <v>3157</v>
      </c>
      <c r="D179" s="16">
        <v>45761</v>
      </c>
      <c r="E179" s="16">
        <v>45861</v>
      </c>
      <c r="F179" s="14" t="s">
        <v>3158</v>
      </c>
      <c r="G179" s="14" t="s">
        <v>3141</v>
      </c>
      <c r="H179" s="14" t="s">
        <v>3142</v>
      </c>
      <c r="I179" s="15">
        <v>2002.72</v>
      </c>
      <c r="J179" s="77">
        <v>2</v>
      </c>
      <c r="K179" s="92"/>
    </row>
    <row r="180" spans="1:11" ht="12.5" x14ac:dyDescent="0.25">
      <c r="A180" s="14" t="s">
        <v>2995</v>
      </c>
      <c r="B180" s="14" t="s">
        <v>2996</v>
      </c>
      <c r="C180" s="14" t="s">
        <v>3159</v>
      </c>
      <c r="D180" s="16">
        <v>45817</v>
      </c>
      <c r="E180" s="16">
        <v>45861</v>
      </c>
      <c r="F180" s="14" t="s">
        <v>3160</v>
      </c>
      <c r="G180" s="14" t="s">
        <v>3141</v>
      </c>
      <c r="H180" s="14" t="s">
        <v>3142</v>
      </c>
      <c r="I180" s="15">
        <v>157.28</v>
      </c>
      <c r="J180" s="77">
        <v>2</v>
      </c>
      <c r="K180" s="92"/>
    </row>
    <row r="181" spans="1:11" ht="20" x14ac:dyDescent="0.25">
      <c r="A181" s="14" t="s">
        <v>2995</v>
      </c>
      <c r="B181" s="14" t="s">
        <v>2996</v>
      </c>
      <c r="C181" s="14" t="s">
        <v>3161</v>
      </c>
      <c r="D181" s="16">
        <v>45722</v>
      </c>
      <c r="E181" s="16">
        <v>45861</v>
      </c>
      <c r="F181" s="14" t="s">
        <v>3162</v>
      </c>
      <c r="G181" s="14" t="s">
        <v>3163</v>
      </c>
      <c r="H181" s="14" t="s">
        <v>3164</v>
      </c>
      <c r="I181" s="15">
        <v>547.5</v>
      </c>
      <c r="J181" s="77">
        <v>2</v>
      </c>
      <c r="K181" s="92"/>
    </row>
    <row r="182" spans="1:11" ht="12.5" x14ac:dyDescent="0.25">
      <c r="A182" s="14" t="s">
        <v>2995</v>
      </c>
      <c r="B182" s="14" t="s">
        <v>2996</v>
      </c>
      <c r="C182" s="14" t="s">
        <v>3165</v>
      </c>
      <c r="D182" s="16">
        <v>45817</v>
      </c>
      <c r="E182" s="16">
        <v>45861</v>
      </c>
      <c r="F182" s="14" t="s">
        <v>3166</v>
      </c>
      <c r="G182" s="14" t="s">
        <v>3163</v>
      </c>
      <c r="H182" s="14" t="s">
        <v>3164</v>
      </c>
      <c r="I182" s="15">
        <v>701.25</v>
      </c>
      <c r="J182" s="77">
        <v>2</v>
      </c>
      <c r="K182" s="92"/>
    </row>
    <row r="183" spans="1:11" ht="12.5" x14ac:dyDescent="0.25">
      <c r="A183" s="14" t="s">
        <v>2995</v>
      </c>
      <c r="B183" s="14" t="s">
        <v>2996</v>
      </c>
      <c r="C183" s="14" t="s">
        <v>3167</v>
      </c>
      <c r="D183" s="16">
        <v>45787</v>
      </c>
      <c r="E183" s="16">
        <v>45861</v>
      </c>
      <c r="F183" s="14" t="s">
        <v>3168</v>
      </c>
      <c r="G183" s="14" t="s">
        <v>3163</v>
      </c>
      <c r="H183" s="14" t="s">
        <v>3164</v>
      </c>
      <c r="I183" s="15">
        <v>551.25</v>
      </c>
      <c r="J183" s="77">
        <v>2</v>
      </c>
      <c r="K183" s="92"/>
    </row>
    <row r="184" spans="1:11" ht="20" x14ac:dyDescent="0.25">
      <c r="A184" s="14" t="s">
        <v>2995</v>
      </c>
      <c r="B184" s="14" t="s">
        <v>2996</v>
      </c>
      <c r="C184" s="14" t="s">
        <v>3169</v>
      </c>
      <c r="D184" s="16">
        <v>45680</v>
      </c>
      <c r="E184" s="16">
        <v>45861</v>
      </c>
      <c r="F184" s="14" t="s">
        <v>3170</v>
      </c>
      <c r="G184" s="14" t="s">
        <v>3171</v>
      </c>
      <c r="H184" s="14" t="s">
        <v>3172</v>
      </c>
      <c r="I184" s="15">
        <v>44</v>
      </c>
      <c r="J184" s="77">
        <v>2</v>
      </c>
      <c r="K184" s="92"/>
    </row>
    <row r="185" spans="1:11" ht="12.5" x14ac:dyDescent="0.25">
      <c r="A185" s="14" t="s">
        <v>2995</v>
      </c>
      <c r="B185" s="14" t="s">
        <v>2996</v>
      </c>
      <c r="C185" s="14" t="s">
        <v>3173</v>
      </c>
      <c r="D185" s="16">
        <v>45683</v>
      </c>
      <c r="E185" s="16">
        <v>45861</v>
      </c>
      <c r="F185" s="14" t="s">
        <v>3127</v>
      </c>
      <c r="G185" s="14" t="s">
        <v>3171</v>
      </c>
      <c r="H185" s="14" t="s">
        <v>3172</v>
      </c>
      <c r="I185" s="15">
        <v>66.2</v>
      </c>
      <c r="J185" s="77">
        <v>2</v>
      </c>
      <c r="K185" s="92"/>
    </row>
    <row r="186" spans="1:11" ht="12.5" x14ac:dyDescent="0.25">
      <c r="A186" s="14" t="s">
        <v>2995</v>
      </c>
      <c r="B186" s="14" t="s">
        <v>2996</v>
      </c>
      <c r="C186" s="14" t="s">
        <v>3151</v>
      </c>
      <c r="D186" s="16">
        <v>45693</v>
      </c>
      <c r="E186" s="16">
        <v>45861</v>
      </c>
      <c r="F186" s="14" t="s">
        <v>3174</v>
      </c>
      <c r="G186" s="14" t="s">
        <v>3171</v>
      </c>
      <c r="H186" s="14" t="s">
        <v>3172</v>
      </c>
      <c r="I186" s="15">
        <v>67.260000000000005</v>
      </c>
      <c r="J186" s="77">
        <v>2</v>
      </c>
      <c r="K186" s="92"/>
    </row>
    <row r="187" spans="1:11" ht="12.5" x14ac:dyDescent="0.25">
      <c r="A187" s="14" t="s">
        <v>2995</v>
      </c>
      <c r="B187" s="14" t="s">
        <v>2996</v>
      </c>
      <c r="C187" s="14" t="s">
        <v>3175</v>
      </c>
      <c r="D187" s="16">
        <v>45699</v>
      </c>
      <c r="E187" s="16">
        <v>45861</v>
      </c>
      <c r="F187" s="14" t="s">
        <v>3176</v>
      </c>
      <c r="G187" s="14" t="s">
        <v>3171</v>
      </c>
      <c r="H187" s="14" t="s">
        <v>3172</v>
      </c>
      <c r="I187" s="15">
        <v>33</v>
      </c>
      <c r="J187" s="77">
        <v>2</v>
      </c>
      <c r="K187" s="92"/>
    </row>
    <row r="188" spans="1:11" ht="12.5" x14ac:dyDescent="0.25">
      <c r="A188" s="14" t="s">
        <v>2995</v>
      </c>
      <c r="B188" s="14" t="s">
        <v>2996</v>
      </c>
      <c r="C188" s="14" t="s">
        <v>3177</v>
      </c>
      <c r="D188" s="16">
        <v>45699</v>
      </c>
      <c r="E188" s="16">
        <v>45861</v>
      </c>
      <c r="F188" s="14" t="s">
        <v>3178</v>
      </c>
      <c r="G188" s="14" t="s">
        <v>3171</v>
      </c>
      <c r="H188" s="14" t="s">
        <v>3172</v>
      </c>
      <c r="I188" s="15">
        <v>260</v>
      </c>
      <c r="J188" s="77">
        <v>2</v>
      </c>
      <c r="K188" s="92"/>
    </row>
    <row r="189" spans="1:11" ht="12.5" x14ac:dyDescent="0.25">
      <c r="A189" s="14" t="s">
        <v>2995</v>
      </c>
      <c r="B189" s="14" t="s">
        <v>2996</v>
      </c>
      <c r="C189" s="14" t="s">
        <v>3179</v>
      </c>
      <c r="D189" s="16">
        <v>45699</v>
      </c>
      <c r="E189" s="16">
        <v>45861</v>
      </c>
      <c r="F189" s="14" t="s">
        <v>3180</v>
      </c>
      <c r="G189" s="14" t="s">
        <v>3171</v>
      </c>
      <c r="H189" s="14" t="s">
        <v>3172</v>
      </c>
      <c r="I189" s="15">
        <v>250</v>
      </c>
      <c r="J189" s="77">
        <v>2</v>
      </c>
      <c r="K189" s="92"/>
    </row>
    <row r="190" spans="1:11" ht="12.5" x14ac:dyDescent="0.25">
      <c r="A190" s="14" t="s">
        <v>2995</v>
      </c>
      <c r="B190" s="14" t="s">
        <v>2996</v>
      </c>
      <c r="C190" s="14" t="s">
        <v>3177</v>
      </c>
      <c r="D190" s="16">
        <v>45699</v>
      </c>
      <c r="E190" s="16">
        <v>45861</v>
      </c>
      <c r="F190" s="14" t="s">
        <v>3181</v>
      </c>
      <c r="G190" s="14" t="s">
        <v>3171</v>
      </c>
      <c r="H190" s="14" t="s">
        <v>3172</v>
      </c>
      <c r="I190" s="15">
        <v>260</v>
      </c>
      <c r="J190" s="77">
        <v>2</v>
      </c>
      <c r="K190" s="92"/>
    </row>
    <row r="191" spans="1:11" ht="12.5" x14ac:dyDescent="0.25">
      <c r="A191" s="14" t="s">
        <v>2995</v>
      </c>
      <c r="B191" s="14" t="s">
        <v>2996</v>
      </c>
      <c r="C191" s="14" t="s">
        <v>3179</v>
      </c>
      <c r="D191" s="16">
        <v>45699</v>
      </c>
      <c r="E191" s="16">
        <v>45861</v>
      </c>
      <c r="F191" s="14" t="s">
        <v>3182</v>
      </c>
      <c r="G191" s="14" t="s">
        <v>3171</v>
      </c>
      <c r="H191" s="14" t="s">
        <v>3172</v>
      </c>
      <c r="I191" s="15">
        <v>250</v>
      </c>
      <c r="J191" s="77">
        <v>2</v>
      </c>
      <c r="K191" s="92"/>
    </row>
    <row r="192" spans="1:11" ht="12.5" x14ac:dyDescent="0.25">
      <c r="A192" s="14" t="s">
        <v>2995</v>
      </c>
      <c r="B192" s="14" t="s">
        <v>2996</v>
      </c>
      <c r="C192" s="14" t="s">
        <v>3183</v>
      </c>
      <c r="D192" s="16">
        <v>45705</v>
      </c>
      <c r="E192" s="16">
        <v>45861</v>
      </c>
      <c r="F192" s="14" t="s">
        <v>3184</v>
      </c>
      <c r="G192" s="14" t="s">
        <v>3171</v>
      </c>
      <c r="H192" s="14" t="s">
        <v>3172</v>
      </c>
      <c r="I192" s="15">
        <v>400</v>
      </c>
      <c r="J192" s="77">
        <v>2</v>
      </c>
      <c r="K192" s="92"/>
    </row>
    <row r="193" spans="1:11" ht="12.5" x14ac:dyDescent="0.25">
      <c r="A193" s="14" t="s">
        <v>2995</v>
      </c>
      <c r="B193" s="14" t="s">
        <v>2996</v>
      </c>
      <c r="C193" s="14" t="s">
        <v>3185</v>
      </c>
      <c r="D193" s="16">
        <v>45702</v>
      </c>
      <c r="E193" s="16">
        <v>45861</v>
      </c>
      <c r="F193" s="14" t="s">
        <v>3186</v>
      </c>
      <c r="G193" s="14" t="s">
        <v>3171</v>
      </c>
      <c r="H193" s="14" t="s">
        <v>3172</v>
      </c>
      <c r="I193" s="15">
        <v>44.45</v>
      </c>
      <c r="J193" s="77">
        <v>2</v>
      </c>
      <c r="K193" s="92"/>
    </row>
    <row r="194" spans="1:11" ht="12.5" x14ac:dyDescent="0.25">
      <c r="A194" s="14" t="s">
        <v>2995</v>
      </c>
      <c r="B194" s="14" t="s">
        <v>2996</v>
      </c>
      <c r="C194" s="14" t="s">
        <v>3187</v>
      </c>
      <c r="D194" s="16">
        <v>45723</v>
      </c>
      <c r="E194" s="16">
        <v>45861</v>
      </c>
      <c r="F194" s="14" t="s">
        <v>3188</v>
      </c>
      <c r="G194" s="14" t="s">
        <v>3171</v>
      </c>
      <c r="H194" s="14" t="s">
        <v>3172</v>
      </c>
      <c r="I194" s="15">
        <v>725.09</v>
      </c>
      <c r="J194" s="77">
        <v>2</v>
      </c>
      <c r="K194" s="92"/>
    </row>
    <row r="195" spans="1:11" ht="20" x14ac:dyDescent="0.25">
      <c r="A195" s="14" t="s">
        <v>2995</v>
      </c>
      <c r="B195" s="14" t="s">
        <v>2996</v>
      </c>
      <c r="C195" s="14" t="s">
        <v>3189</v>
      </c>
      <c r="D195" s="16">
        <v>45826</v>
      </c>
      <c r="E195" s="16">
        <v>45861</v>
      </c>
      <c r="F195" s="14" t="s">
        <v>3190</v>
      </c>
      <c r="G195" s="14" t="s">
        <v>3191</v>
      </c>
      <c r="H195" s="14" t="s">
        <v>3192</v>
      </c>
      <c r="I195" s="15">
        <v>390</v>
      </c>
      <c r="J195" s="77">
        <v>2</v>
      </c>
      <c r="K195" s="92"/>
    </row>
    <row r="196" spans="1:11" ht="12.5" x14ac:dyDescent="0.25">
      <c r="A196" s="14" t="s">
        <v>2995</v>
      </c>
      <c r="B196" s="14" t="s">
        <v>2996</v>
      </c>
      <c r="C196" s="14" t="s">
        <v>3193</v>
      </c>
      <c r="D196" s="16">
        <v>45800</v>
      </c>
      <c r="E196" s="16">
        <v>45861</v>
      </c>
      <c r="F196" s="14" t="s">
        <v>3067</v>
      </c>
      <c r="G196" s="14" t="s">
        <v>3191</v>
      </c>
      <c r="H196" s="14" t="s">
        <v>3192</v>
      </c>
      <c r="I196" s="15">
        <v>360</v>
      </c>
      <c r="J196" s="77">
        <v>2</v>
      </c>
      <c r="K196" s="92"/>
    </row>
    <row r="197" spans="1:11" ht="12.5" x14ac:dyDescent="0.25">
      <c r="A197" s="14" t="s">
        <v>2995</v>
      </c>
      <c r="B197" s="14" t="s">
        <v>2996</v>
      </c>
      <c r="C197" s="14" t="s">
        <v>3194</v>
      </c>
      <c r="D197" s="16">
        <v>45758</v>
      </c>
      <c r="E197" s="16">
        <v>45861</v>
      </c>
      <c r="F197" s="14" t="s">
        <v>3176</v>
      </c>
      <c r="G197" s="14" t="s">
        <v>3191</v>
      </c>
      <c r="H197" s="14" t="s">
        <v>3192</v>
      </c>
      <c r="I197" s="15">
        <v>270</v>
      </c>
      <c r="J197" s="77">
        <v>2</v>
      </c>
      <c r="K197" s="92"/>
    </row>
    <row r="198" spans="1:11" ht="12.5" x14ac:dyDescent="0.25">
      <c r="A198" s="14" t="s">
        <v>2995</v>
      </c>
      <c r="B198" s="14" t="s">
        <v>2996</v>
      </c>
      <c r="C198" s="14" t="s">
        <v>3195</v>
      </c>
      <c r="D198" s="16">
        <v>45833</v>
      </c>
      <c r="E198" s="16">
        <v>45861</v>
      </c>
      <c r="F198" s="14" t="s">
        <v>3196</v>
      </c>
      <c r="G198" s="14" t="s">
        <v>3191</v>
      </c>
      <c r="H198" s="14" t="s">
        <v>3192</v>
      </c>
      <c r="I198" s="15">
        <v>342</v>
      </c>
      <c r="J198" s="77">
        <v>2</v>
      </c>
      <c r="K198" s="92"/>
    </row>
    <row r="199" spans="1:11" ht="12.5" x14ac:dyDescent="0.25">
      <c r="A199" s="14" t="s">
        <v>2995</v>
      </c>
      <c r="B199" s="14" t="s">
        <v>2996</v>
      </c>
      <c r="C199" s="14" t="s">
        <v>3197</v>
      </c>
      <c r="D199" s="16">
        <v>45758</v>
      </c>
      <c r="E199" s="16">
        <v>45861</v>
      </c>
      <c r="F199" s="14" t="s">
        <v>3198</v>
      </c>
      <c r="G199" s="14" t="s">
        <v>3191</v>
      </c>
      <c r="H199" s="14" t="s">
        <v>3192</v>
      </c>
      <c r="I199" s="15">
        <v>338</v>
      </c>
      <c r="J199" s="77">
        <v>2</v>
      </c>
      <c r="K199" s="92"/>
    </row>
    <row r="200" spans="1:11" ht="20" x14ac:dyDescent="0.25">
      <c r="A200" s="14" t="s">
        <v>2995</v>
      </c>
      <c r="B200" s="14" t="s">
        <v>2996</v>
      </c>
      <c r="C200" s="14" t="s">
        <v>3126</v>
      </c>
      <c r="D200" s="16">
        <v>45719</v>
      </c>
      <c r="E200" s="16">
        <v>45861</v>
      </c>
      <c r="F200" s="14" t="s">
        <v>3199</v>
      </c>
      <c r="G200" s="14" t="s">
        <v>3200</v>
      </c>
      <c r="H200" s="14" t="s">
        <v>3201</v>
      </c>
      <c r="I200" s="15">
        <v>550</v>
      </c>
      <c r="J200" s="77">
        <v>2</v>
      </c>
      <c r="K200" s="92"/>
    </row>
    <row r="201" spans="1:11" ht="12.5" x14ac:dyDescent="0.25">
      <c r="A201" s="14" t="s">
        <v>2995</v>
      </c>
      <c r="B201" s="14" t="s">
        <v>2996</v>
      </c>
      <c r="C201" s="14" t="s">
        <v>3202</v>
      </c>
      <c r="D201" s="16">
        <v>45749</v>
      </c>
      <c r="E201" s="16">
        <v>45861</v>
      </c>
      <c r="F201" s="14" t="s">
        <v>3203</v>
      </c>
      <c r="G201" s="14" t="s">
        <v>3200</v>
      </c>
      <c r="H201" s="14" t="s">
        <v>3201</v>
      </c>
      <c r="I201" s="15">
        <v>577</v>
      </c>
      <c r="J201" s="77">
        <v>2</v>
      </c>
      <c r="K201" s="92"/>
    </row>
    <row r="202" spans="1:11" ht="12.5" x14ac:dyDescent="0.25">
      <c r="A202" s="14" t="s">
        <v>2995</v>
      </c>
      <c r="B202" s="14" t="s">
        <v>2996</v>
      </c>
      <c r="C202" s="14" t="s">
        <v>3204</v>
      </c>
      <c r="D202" s="16">
        <v>45692</v>
      </c>
      <c r="E202" s="16">
        <v>45861</v>
      </c>
      <c r="F202" s="14" t="s">
        <v>3205</v>
      </c>
      <c r="G202" s="14" t="s">
        <v>3200</v>
      </c>
      <c r="H202" s="14" t="s">
        <v>3201</v>
      </c>
      <c r="I202" s="15">
        <v>63</v>
      </c>
      <c r="J202" s="77">
        <v>2</v>
      </c>
      <c r="K202" s="92"/>
    </row>
    <row r="203" spans="1:11" ht="12.5" x14ac:dyDescent="0.25">
      <c r="A203" s="14" t="s">
        <v>2995</v>
      </c>
      <c r="B203" s="14" t="s">
        <v>2996</v>
      </c>
      <c r="C203" s="14" t="s">
        <v>3096</v>
      </c>
      <c r="D203" s="16">
        <v>45692</v>
      </c>
      <c r="E203" s="16">
        <v>45861</v>
      </c>
      <c r="F203" s="14" t="s">
        <v>3144</v>
      </c>
      <c r="G203" s="14" t="s">
        <v>3200</v>
      </c>
      <c r="H203" s="14" t="s">
        <v>3201</v>
      </c>
      <c r="I203" s="15">
        <v>610</v>
      </c>
      <c r="J203" s="77">
        <v>2</v>
      </c>
      <c r="K203" s="92"/>
    </row>
    <row r="204" spans="1:11" ht="30" x14ac:dyDescent="0.25">
      <c r="A204" s="14" t="s">
        <v>2995</v>
      </c>
      <c r="B204" s="14" t="s">
        <v>3206</v>
      </c>
      <c r="C204" s="14" t="s">
        <v>3089</v>
      </c>
      <c r="D204" s="16">
        <v>45688</v>
      </c>
      <c r="E204" s="16">
        <v>45813</v>
      </c>
      <c r="F204" s="14" t="s">
        <v>3207</v>
      </c>
      <c r="G204" s="14" t="s">
        <v>3038</v>
      </c>
      <c r="H204" s="14" t="s">
        <v>3039</v>
      </c>
      <c r="I204" s="15">
        <v>330</v>
      </c>
      <c r="J204" s="77">
        <v>1</v>
      </c>
      <c r="K204" s="92"/>
    </row>
    <row r="205" spans="1:11" ht="12.5" x14ac:dyDescent="0.25">
      <c r="A205" s="14" t="s">
        <v>2995</v>
      </c>
      <c r="B205" s="14" t="s">
        <v>3206</v>
      </c>
      <c r="C205" s="14" t="s">
        <v>3208</v>
      </c>
      <c r="D205" s="16">
        <v>45688</v>
      </c>
      <c r="E205" s="16">
        <v>45813</v>
      </c>
      <c r="F205" s="14" t="s">
        <v>3209</v>
      </c>
      <c r="G205" s="14" t="s">
        <v>3038</v>
      </c>
      <c r="H205" s="14" t="s">
        <v>3039</v>
      </c>
      <c r="I205" s="15">
        <v>328.41</v>
      </c>
      <c r="J205" s="77">
        <v>1</v>
      </c>
      <c r="K205" s="92"/>
    </row>
    <row r="206" spans="1:11" ht="12.5" x14ac:dyDescent="0.25">
      <c r="A206" s="14" t="s">
        <v>2995</v>
      </c>
      <c r="B206" s="14" t="s">
        <v>3206</v>
      </c>
      <c r="C206" s="14" t="s">
        <v>3210</v>
      </c>
      <c r="D206" s="16">
        <v>45688</v>
      </c>
      <c r="E206" s="16">
        <v>45813</v>
      </c>
      <c r="F206" s="14" t="s">
        <v>3211</v>
      </c>
      <c r="G206" s="14" t="s">
        <v>3038</v>
      </c>
      <c r="H206" s="14" t="s">
        <v>3039</v>
      </c>
      <c r="I206" s="15">
        <v>241.59</v>
      </c>
      <c r="J206" s="77">
        <v>1</v>
      </c>
      <c r="K206" s="92"/>
    </row>
    <row r="207" spans="1:11" ht="20" x14ac:dyDescent="0.25">
      <c r="A207" s="14" t="s">
        <v>2995</v>
      </c>
      <c r="B207" s="14" t="s">
        <v>2996</v>
      </c>
      <c r="C207" s="14" t="s">
        <v>3212</v>
      </c>
      <c r="D207" s="16">
        <v>45719</v>
      </c>
      <c r="E207" s="16">
        <v>45861</v>
      </c>
      <c r="F207" s="14" t="s">
        <v>3213</v>
      </c>
      <c r="G207" s="14" t="s">
        <v>2964</v>
      </c>
      <c r="H207" s="14" t="s">
        <v>3072</v>
      </c>
      <c r="I207" s="15">
        <v>500</v>
      </c>
      <c r="J207" s="77">
        <v>2</v>
      </c>
      <c r="K207" s="92"/>
    </row>
    <row r="208" spans="1:11" ht="12.5" x14ac:dyDescent="0.25">
      <c r="A208" s="14" t="s">
        <v>2995</v>
      </c>
      <c r="B208" s="14" t="s">
        <v>2996</v>
      </c>
      <c r="C208" s="14" t="s">
        <v>3214</v>
      </c>
      <c r="D208" s="16">
        <v>45777</v>
      </c>
      <c r="E208" s="16">
        <v>45861</v>
      </c>
      <c r="F208" s="14" t="s">
        <v>3215</v>
      </c>
      <c r="G208" s="14" t="s">
        <v>2964</v>
      </c>
      <c r="H208" s="14" t="s">
        <v>3072</v>
      </c>
      <c r="I208" s="15">
        <v>400</v>
      </c>
      <c r="J208" s="77">
        <v>2</v>
      </c>
      <c r="K208" s="92"/>
    </row>
    <row r="209" spans="1:11" ht="20" x14ac:dyDescent="0.25">
      <c r="A209" s="14" t="s">
        <v>2995</v>
      </c>
      <c r="B209" s="14" t="s">
        <v>2996</v>
      </c>
      <c r="C209" s="14" t="s">
        <v>3216</v>
      </c>
      <c r="D209" s="16">
        <v>45734</v>
      </c>
      <c r="E209" s="16">
        <v>45861</v>
      </c>
      <c r="F209" s="14" t="s">
        <v>3217</v>
      </c>
      <c r="G209" s="14" t="s">
        <v>2964</v>
      </c>
      <c r="H209" s="14" t="s">
        <v>3072</v>
      </c>
      <c r="I209" s="15">
        <v>400</v>
      </c>
      <c r="J209" s="77">
        <v>2</v>
      </c>
      <c r="K209" s="92"/>
    </row>
    <row r="210" spans="1:11" ht="12.5" x14ac:dyDescent="0.25">
      <c r="A210" s="14" t="s">
        <v>2995</v>
      </c>
      <c r="B210" s="14" t="s">
        <v>2996</v>
      </c>
      <c r="C210" s="14" t="s">
        <v>3204</v>
      </c>
      <c r="D210" s="16">
        <v>45709</v>
      </c>
      <c r="E210" s="16">
        <v>45861</v>
      </c>
      <c r="F210" s="14" t="s">
        <v>3218</v>
      </c>
      <c r="G210" s="14" t="s">
        <v>2964</v>
      </c>
      <c r="H210" s="14" t="s">
        <v>3072</v>
      </c>
      <c r="I210" s="15">
        <v>400</v>
      </c>
      <c r="J210" s="77">
        <v>2</v>
      </c>
      <c r="K210" s="92"/>
    </row>
    <row r="211" spans="1:11" ht="30" x14ac:dyDescent="0.25">
      <c r="A211" s="14" t="s">
        <v>2995</v>
      </c>
      <c r="B211" s="14" t="s">
        <v>2996</v>
      </c>
      <c r="C211" s="14" t="s">
        <v>3219</v>
      </c>
      <c r="D211" s="16">
        <v>45824</v>
      </c>
      <c r="E211" s="16">
        <v>45861</v>
      </c>
      <c r="F211" s="14" t="s">
        <v>3220</v>
      </c>
      <c r="G211" s="14" t="s">
        <v>3221</v>
      </c>
      <c r="H211" s="14" t="s">
        <v>3222</v>
      </c>
      <c r="I211" s="15">
        <v>159</v>
      </c>
      <c r="J211" s="77">
        <v>2</v>
      </c>
      <c r="K211" s="92"/>
    </row>
    <row r="212" spans="1:11" ht="12.5" x14ac:dyDescent="0.25">
      <c r="A212" s="14" t="s">
        <v>2995</v>
      </c>
      <c r="B212" s="14" t="s">
        <v>2996</v>
      </c>
      <c r="C212" s="14" t="s">
        <v>3223</v>
      </c>
      <c r="D212" s="16">
        <v>45824</v>
      </c>
      <c r="E212" s="16">
        <v>45861</v>
      </c>
      <c r="F212" s="14" t="s">
        <v>3224</v>
      </c>
      <c r="G212" s="14" t="s">
        <v>3221</v>
      </c>
      <c r="H212" s="14" t="s">
        <v>3222</v>
      </c>
      <c r="I212" s="15">
        <v>636</v>
      </c>
      <c r="J212" s="77">
        <v>2</v>
      </c>
      <c r="K212" s="92"/>
    </row>
    <row r="213" spans="1:11" ht="12.5" x14ac:dyDescent="0.25">
      <c r="A213" s="14" t="s">
        <v>2995</v>
      </c>
      <c r="B213" s="14" t="s">
        <v>2996</v>
      </c>
      <c r="C213" s="14" t="s">
        <v>3225</v>
      </c>
      <c r="D213" s="16">
        <v>45802</v>
      </c>
      <c r="E213" s="16">
        <v>45861</v>
      </c>
      <c r="F213" s="14" t="s">
        <v>3226</v>
      </c>
      <c r="G213" s="14" t="s">
        <v>3221</v>
      </c>
      <c r="H213" s="14" t="s">
        <v>3222</v>
      </c>
      <c r="I213" s="15">
        <v>805</v>
      </c>
      <c r="J213" s="77">
        <v>2</v>
      </c>
      <c r="K213" s="92"/>
    </row>
    <row r="214" spans="1:11" ht="20" x14ac:dyDescent="0.25">
      <c r="A214" s="14" t="s">
        <v>2995</v>
      </c>
      <c r="B214" s="14" t="s">
        <v>3023</v>
      </c>
      <c r="C214" s="14" t="s">
        <v>3124</v>
      </c>
      <c r="D214" s="16">
        <v>45730</v>
      </c>
      <c r="E214" s="16">
        <v>45877</v>
      </c>
      <c r="F214" s="14" t="s">
        <v>3227</v>
      </c>
      <c r="G214" s="14" t="s">
        <v>3228</v>
      </c>
      <c r="H214" s="14" t="s">
        <v>3229</v>
      </c>
      <c r="I214" s="15">
        <v>600</v>
      </c>
      <c r="J214" s="77">
        <v>2</v>
      </c>
      <c r="K214" s="92"/>
    </row>
    <row r="215" spans="1:11" ht="20" x14ac:dyDescent="0.25">
      <c r="A215" s="14" t="s">
        <v>2995</v>
      </c>
      <c r="B215" s="14" t="s">
        <v>2996</v>
      </c>
      <c r="C215" s="14" t="s">
        <v>3230</v>
      </c>
      <c r="D215" s="16">
        <v>45730</v>
      </c>
      <c r="E215" s="16">
        <v>45877</v>
      </c>
      <c r="F215" s="14" t="s">
        <v>3146</v>
      </c>
      <c r="G215" s="14" t="s">
        <v>3228</v>
      </c>
      <c r="H215" s="14" t="s">
        <v>3229</v>
      </c>
      <c r="I215" s="15">
        <v>700</v>
      </c>
      <c r="J215" s="77">
        <v>2</v>
      </c>
      <c r="K215" s="92"/>
    </row>
    <row r="216" spans="1:11" ht="20" x14ac:dyDescent="0.25">
      <c r="A216" s="14" t="s">
        <v>2995</v>
      </c>
      <c r="B216" s="14" t="s">
        <v>2996</v>
      </c>
      <c r="C216" s="14" t="s">
        <v>3231</v>
      </c>
      <c r="D216" s="16">
        <v>45847</v>
      </c>
      <c r="E216" s="16">
        <v>45877</v>
      </c>
      <c r="F216" s="14" t="s">
        <v>3148</v>
      </c>
      <c r="G216" s="14" t="s">
        <v>3228</v>
      </c>
      <c r="H216" s="14" t="s">
        <v>3229</v>
      </c>
      <c r="I216" s="15">
        <v>700</v>
      </c>
      <c r="J216" s="77">
        <v>2</v>
      </c>
      <c r="K216" s="92"/>
    </row>
    <row r="217" spans="1:11" ht="20" x14ac:dyDescent="0.25">
      <c r="A217" s="14" t="s">
        <v>2995</v>
      </c>
      <c r="B217" s="14" t="s">
        <v>2996</v>
      </c>
      <c r="C217" s="14" t="s">
        <v>3232</v>
      </c>
      <c r="D217" s="16">
        <v>45847</v>
      </c>
      <c r="E217" s="16">
        <v>45877</v>
      </c>
      <c r="F217" s="14" t="s">
        <v>3152</v>
      </c>
      <c r="G217" s="14" t="s">
        <v>3228</v>
      </c>
      <c r="H217" s="14" t="s">
        <v>3229</v>
      </c>
      <c r="I217" s="15">
        <v>1000</v>
      </c>
      <c r="J217" s="77">
        <v>2</v>
      </c>
      <c r="K217" s="92"/>
    </row>
    <row r="218" spans="1:11" ht="20" x14ac:dyDescent="0.25">
      <c r="A218" s="14" t="s">
        <v>2995</v>
      </c>
      <c r="B218" s="14" t="s">
        <v>2996</v>
      </c>
      <c r="C218" s="14" t="s">
        <v>3233</v>
      </c>
      <c r="D218" s="16">
        <v>45854</v>
      </c>
      <c r="E218" s="16">
        <v>45877</v>
      </c>
      <c r="F218" s="14" t="s">
        <v>3155</v>
      </c>
      <c r="G218" s="14" t="s">
        <v>3228</v>
      </c>
      <c r="H218" s="14" t="s">
        <v>3229</v>
      </c>
      <c r="I218" s="15">
        <v>1000</v>
      </c>
      <c r="J218" s="77">
        <v>2</v>
      </c>
      <c r="K218" s="92"/>
    </row>
    <row r="219" spans="1:11" ht="20" x14ac:dyDescent="0.25">
      <c r="A219" s="14" t="s">
        <v>2995</v>
      </c>
      <c r="B219" s="14" t="s">
        <v>2996</v>
      </c>
      <c r="C219" s="14" t="s">
        <v>3234</v>
      </c>
      <c r="D219" s="16">
        <v>45827</v>
      </c>
      <c r="E219" s="16">
        <v>45877</v>
      </c>
      <c r="F219" s="14" t="s">
        <v>3235</v>
      </c>
      <c r="G219" s="14" t="s">
        <v>3228</v>
      </c>
      <c r="H219" s="14" t="s">
        <v>3229</v>
      </c>
      <c r="I219" s="15">
        <v>556.26</v>
      </c>
      <c r="J219" s="77">
        <v>2</v>
      </c>
      <c r="K219" s="92"/>
    </row>
    <row r="220" spans="1:11" ht="20" x14ac:dyDescent="0.25">
      <c r="A220" s="14" t="s">
        <v>2995</v>
      </c>
      <c r="B220" s="14" t="s">
        <v>3023</v>
      </c>
      <c r="C220" s="14" t="s">
        <v>3236</v>
      </c>
      <c r="D220" s="16">
        <v>45832</v>
      </c>
      <c r="E220" s="16">
        <v>45877</v>
      </c>
      <c r="F220" s="14" t="s">
        <v>3237</v>
      </c>
      <c r="G220" s="14" t="s">
        <v>3228</v>
      </c>
      <c r="H220" s="14" t="s">
        <v>3229</v>
      </c>
      <c r="I220" s="15">
        <v>28.74</v>
      </c>
      <c r="J220" s="77">
        <v>2</v>
      </c>
      <c r="K220" s="92"/>
    </row>
    <row r="221" spans="1:11" ht="20" x14ac:dyDescent="0.25">
      <c r="A221" s="14" t="s">
        <v>2995</v>
      </c>
      <c r="B221" s="14" t="s">
        <v>3238</v>
      </c>
      <c r="C221" s="14" t="s">
        <v>3239</v>
      </c>
      <c r="D221" s="16">
        <v>45918</v>
      </c>
      <c r="E221" s="16"/>
      <c r="F221" s="14" t="s">
        <v>3240</v>
      </c>
      <c r="G221" s="14" t="s">
        <v>3241</v>
      </c>
      <c r="H221" s="14" t="s">
        <v>3242</v>
      </c>
      <c r="I221" s="15">
        <v>3995</v>
      </c>
      <c r="J221" s="77">
        <v>3</v>
      </c>
      <c r="K221" s="92"/>
    </row>
    <row r="222" spans="1:11" ht="20" x14ac:dyDescent="0.25">
      <c r="A222" s="14" t="s">
        <v>2995</v>
      </c>
      <c r="B222" s="14" t="s">
        <v>3243</v>
      </c>
      <c r="C222" s="14" t="s">
        <v>3244</v>
      </c>
      <c r="D222" s="16">
        <v>45912</v>
      </c>
      <c r="E222" s="16"/>
      <c r="F222" s="14" t="s">
        <v>3245</v>
      </c>
      <c r="G222" s="14" t="s">
        <v>3246</v>
      </c>
      <c r="H222" s="14" t="s">
        <v>3247</v>
      </c>
      <c r="I222" s="15">
        <v>1693.71</v>
      </c>
      <c r="J222" s="77">
        <v>2</v>
      </c>
      <c r="K222" s="92"/>
    </row>
    <row r="223" spans="1:11" ht="20" x14ac:dyDescent="0.25">
      <c r="A223" s="14" t="s">
        <v>2995</v>
      </c>
      <c r="B223" s="14" t="s">
        <v>3248</v>
      </c>
      <c r="C223" s="14" t="s">
        <v>3249</v>
      </c>
      <c r="D223" s="16">
        <v>45918</v>
      </c>
      <c r="E223" s="16"/>
      <c r="F223" s="14" t="s">
        <v>3250</v>
      </c>
      <c r="G223" s="14" t="s">
        <v>3251</v>
      </c>
      <c r="H223" s="14" t="s">
        <v>3252</v>
      </c>
      <c r="I223" s="15">
        <v>560.70000000000005</v>
      </c>
      <c r="J223" s="77">
        <v>3</v>
      </c>
      <c r="K223" s="92"/>
    </row>
    <row r="224" spans="1:11" ht="20" x14ac:dyDescent="0.25">
      <c r="A224" s="14" t="s">
        <v>2995</v>
      </c>
      <c r="B224" s="14" t="s">
        <v>3023</v>
      </c>
      <c r="C224" s="14" t="s">
        <v>4508</v>
      </c>
      <c r="D224" s="16">
        <v>45900</v>
      </c>
      <c r="E224" s="16"/>
      <c r="F224" s="14" t="s">
        <v>3253</v>
      </c>
      <c r="G224" s="14"/>
      <c r="H224" s="14" t="s">
        <v>3254</v>
      </c>
      <c r="I224" s="15">
        <v>11055.18</v>
      </c>
      <c r="J224" s="77">
        <v>4</v>
      </c>
      <c r="K224" s="92"/>
    </row>
    <row r="225" spans="1:11" ht="20" x14ac:dyDescent="0.25">
      <c r="A225" s="14" t="s">
        <v>2995</v>
      </c>
      <c r="B225" s="14" t="s">
        <v>3255</v>
      </c>
      <c r="C225" s="14" t="s">
        <v>3256</v>
      </c>
      <c r="D225" s="16">
        <v>45869</v>
      </c>
      <c r="E225" s="16"/>
      <c r="F225" s="14" t="s">
        <v>3257</v>
      </c>
      <c r="G225" s="14" t="s">
        <v>3258</v>
      </c>
      <c r="H225" s="14" t="s">
        <v>3259</v>
      </c>
      <c r="I225" s="15">
        <v>850</v>
      </c>
      <c r="J225" s="77">
        <v>4</v>
      </c>
      <c r="K225" s="92"/>
    </row>
    <row r="226" spans="1:11" ht="20" x14ac:dyDescent="0.25">
      <c r="A226" s="14" t="s">
        <v>2995</v>
      </c>
      <c r="B226" s="14" t="s">
        <v>3260</v>
      </c>
      <c r="C226" s="14" t="s">
        <v>3261</v>
      </c>
      <c r="D226" s="16">
        <v>45926</v>
      </c>
      <c r="E226" s="16"/>
      <c r="F226" s="14" t="s">
        <v>3262</v>
      </c>
      <c r="G226" s="14" t="s">
        <v>3263</v>
      </c>
      <c r="H226" s="14" t="s">
        <v>3264</v>
      </c>
      <c r="I226" s="15">
        <v>231.4</v>
      </c>
      <c r="J226" s="77">
        <v>3</v>
      </c>
      <c r="K226" s="92"/>
    </row>
    <row r="227" spans="1:11" ht="20" x14ac:dyDescent="0.25">
      <c r="A227" s="14" t="s">
        <v>2995</v>
      </c>
      <c r="B227" s="14" t="s">
        <v>3265</v>
      </c>
      <c r="C227" s="14" t="s">
        <v>3266</v>
      </c>
      <c r="D227" s="16">
        <v>38613</v>
      </c>
      <c r="E227" s="16"/>
      <c r="F227" s="14" t="s">
        <v>3267</v>
      </c>
      <c r="G227" s="14" t="s">
        <v>3268</v>
      </c>
      <c r="H227" s="14" t="s">
        <v>3269</v>
      </c>
      <c r="I227" s="15">
        <v>1733.98</v>
      </c>
      <c r="J227" s="77">
        <v>4</v>
      </c>
      <c r="K227" s="92"/>
    </row>
    <row r="228" spans="1:11" ht="20" x14ac:dyDescent="0.25">
      <c r="A228" s="14" t="s">
        <v>2995</v>
      </c>
      <c r="B228" s="14" t="s">
        <v>3270</v>
      </c>
      <c r="C228" s="14" t="s">
        <v>3271</v>
      </c>
      <c r="D228" s="16">
        <v>45918</v>
      </c>
      <c r="E228" s="16"/>
      <c r="F228" s="14" t="s">
        <v>3272</v>
      </c>
      <c r="G228" s="14" t="s">
        <v>3268</v>
      </c>
      <c r="H228" s="14" t="s">
        <v>3269</v>
      </c>
      <c r="I228" s="15">
        <v>4837.34</v>
      </c>
      <c r="J228" s="77">
        <v>4</v>
      </c>
      <c r="K228" s="92"/>
    </row>
    <row r="229" spans="1:11" ht="20" x14ac:dyDescent="0.25">
      <c r="A229" s="14" t="s">
        <v>2995</v>
      </c>
      <c r="B229" s="14" t="s">
        <v>3273</v>
      </c>
      <c r="C229" s="14" t="s">
        <v>3274</v>
      </c>
      <c r="D229" s="16">
        <v>45917</v>
      </c>
      <c r="E229" s="16"/>
      <c r="F229" s="14" t="s">
        <v>3275</v>
      </c>
      <c r="G229" s="14" t="s">
        <v>3276</v>
      </c>
      <c r="H229" s="14" t="s">
        <v>3277</v>
      </c>
      <c r="I229" s="15">
        <v>18818.8</v>
      </c>
      <c r="J229" s="77">
        <v>3</v>
      </c>
      <c r="K229" s="92"/>
    </row>
    <row r="230" spans="1:11" ht="20" x14ac:dyDescent="0.25">
      <c r="A230" s="14" t="s">
        <v>2995</v>
      </c>
      <c r="B230" s="14" t="s">
        <v>3278</v>
      </c>
      <c r="C230" s="14" t="s">
        <v>3279</v>
      </c>
      <c r="D230" s="16">
        <v>45917</v>
      </c>
      <c r="E230" s="16"/>
      <c r="F230" s="14" t="s">
        <v>3280</v>
      </c>
      <c r="G230" s="14" t="s">
        <v>3281</v>
      </c>
      <c r="H230" s="14" t="s">
        <v>3282</v>
      </c>
      <c r="I230" s="15">
        <v>6027</v>
      </c>
      <c r="J230" s="77">
        <v>3</v>
      </c>
      <c r="K230" s="92"/>
    </row>
    <row r="231" spans="1:11" ht="20" x14ac:dyDescent="0.25">
      <c r="A231" s="14" t="s">
        <v>2995</v>
      </c>
      <c r="B231" s="14" t="s">
        <v>3283</v>
      </c>
      <c r="C231" s="14" t="s">
        <v>3284</v>
      </c>
      <c r="D231" s="16">
        <v>45917</v>
      </c>
      <c r="E231" s="16"/>
      <c r="F231" s="14" t="s">
        <v>3285</v>
      </c>
      <c r="G231" s="14" t="s">
        <v>3286</v>
      </c>
      <c r="H231" s="14" t="s">
        <v>3287</v>
      </c>
      <c r="I231" s="15">
        <v>2527.04</v>
      </c>
      <c r="J231" s="77">
        <v>3</v>
      </c>
      <c r="K231" s="92"/>
    </row>
    <row r="232" spans="1:11" ht="20" x14ac:dyDescent="0.25">
      <c r="A232" s="14" t="s">
        <v>2995</v>
      </c>
      <c r="B232" s="14" t="s">
        <v>3288</v>
      </c>
      <c r="C232" s="14" t="s">
        <v>3289</v>
      </c>
      <c r="D232" s="16">
        <v>45917</v>
      </c>
      <c r="E232" s="16"/>
      <c r="F232" s="14" t="s">
        <v>3290</v>
      </c>
      <c r="G232" s="14" t="s">
        <v>3291</v>
      </c>
      <c r="H232" s="14" t="s">
        <v>3292</v>
      </c>
      <c r="I232" s="15">
        <v>678.65</v>
      </c>
      <c r="J232" s="77">
        <v>4</v>
      </c>
      <c r="K232" s="92"/>
    </row>
    <row r="233" spans="1:11" ht="12.5" x14ac:dyDescent="0.25">
      <c r="A233" s="14" t="s">
        <v>2995</v>
      </c>
      <c r="B233" s="14" t="s">
        <v>3293</v>
      </c>
      <c r="C233" s="14" t="s">
        <v>3294</v>
      </c>
      <c r="D233" s="16">
        <v>45917</v>
      </c>
      <c r="E233" s="16"/>
      <c r="F233" s="14" t="s">
        <v>3295</v>
      </c>
      <c r="G233" s="14" t="s">
        <v>3291</v>
      </c>
      <c r="H233" s="14" t="s">
        <v>3292</v>
      </c>
      <c r="I233" s="15">
        <v>125.95</v>
      </c>
      <c r="J233" s="77">
        <v>4</v>
      </c>
      <c r="K233" s="92"/>
    </row>
    <row r="234" spans="1:11" ht="20" x14ac:dyDescent="0.25">
      <c r="A234" s="14" t="s">
        <v>2995</v>
      </c>
      <c r="B234" s="14" t="s">
        <v>3296</v>
      </c>
      <c r="C234" s="14" t="s">
        <v>3297</v>
      </c>
      <c r="D234" s="16">
        <v>45908</v>
      </c>
      <c r="E234" s="16"/>
      <c r="F234" s="14" t="s">
        <v>3298</v>
      </c>
      <c r="G234" s="14" t="s">
        <v>3299</v>
      </c>
      <c r="H234" s="14" t="s">
        <v>3300</v>
      </c>
      <c r="I234" s="15">
        <v>500</v>
      </c>
      <c r="J234" s="77">
        <v>2</v>
      </c>
      <c r="K234" s="92"/>
    </row>
    <row r="235" spans="1:11" ht="20" x14ac:dyDescent="0.25">
      <c r="A235" s="14" t="s">
        <v>2995</v>
      </c>
      <c r="B235" s="14" t="s">
        <v>3301</v>
      </c>
      <c r="C235" s="14" t="s">
        <v>3056</v>
      </c>
      <c r="D235" s="16">
        <v>45917</v>
      </c>
      <c r="E235" s="16"/>
      <c r="F235" s="14" t="s">
        <v>3298</v>
      </c>
      <c r="G235" s="14" t="s">
        <v>3302</v>
      </c>
      <c r="H235" s="14" t="s">
        <v>3303</v>
      </c>
      <c r="I235" s="15">
        <v>1100</v>
      </c>
      <c r="J235" s="77">
        <v>2</v>
      </c>
      <c r="K235" s="92"/>
    </row>
    <row r="236" spans="1:11" ht="20" x14ac:dyDescent="0.25">
      <c r="A236" s="14" t="s">
        <v>2995</v>
      </c>
      <c r="B236" s="14" t="s">
        <v>3304</v>
      </c>
      <c r="C236" s="14" t="s">
        <v>3024</v>
      </c>
      <c r="D236" s="16">
        <v>45917</v>
      </c>
      <c r="E236" s="16"/>
      <c r="F236" s="14" t="s">
        <v>3305</v>
      </c>
      <c r="G236" s="14" t="s">
        <v>3306</v>
      </c>
      <c r="H236" s="14" t="s">
        <v>3307</v>
      </c>
      <c r="I236" s="15">
        <v>931.64</v>
      </c>
      <c r="J236" s="77">
        <v>3</v>
      </c>
      <c r="K236" s="92"/>
    </row>
    <row r="237" spans="1:11" ht="30" x14ac:dyDescent="0.25">
      <c r="A237" s="14" t="s">
        <v>2995</v>
      </c>
      <c r="B237" s="14" t="s">
        <v>3308</v>
      </c>
      <c r="C237" s="14" t="s">
        <v>3309</v>
      </c>
      <c r="D237" s="16">
        <v>45917</v>
      </c>
      <c r="E237" s="16"/>
      <c r="F237" s="14" t="s">
        <v>3310</v>
      </c>
      <c r="G237" s="14" t="s">
        <v>3311</v>
      </c>
      <c r="H237" s="14" t="s">
        <v>3312</v>
      </c>
      <c r="I237" s="15">
        <v>1386.64</v>
      </c>
      <c r="J237" s="77">
        <v>3</v>
      </c>
      <c r="K237" s="92"/>
    </row>
    <row r="238" spans="1:11" ht="12.5" x14ac:dyDescent="0.25">
      <c r="A238" s="14" t="s">
        <v>2995</v>
      </c>
      <c r="B238" s="14" t="s">
        <v>3313</v>
      </c>
      <c r="C238" s="14" t="s">
        <v>3314</v>
      </c>
      <c r="D238" s="16">
        <v>45917</v>
      </c>
      <c r="E238" s="16"/>
      <c r="F238" s="14" t="s">
        <v>3315</v>
      </c>
      <c r="G238" s="14" t="s">
        <v>3316</v>
      </c>
      <c r="H238" s="14" t="s">
        <v>3317</v>
      </c>
      <c r="I238" s="15">
        <v>307.5</v>
      </c>
      <c r="J238" s="77">
        <v>4</v>
      </c>
      <c r="K238" s="92"/>
    </row>
    <row r="239" spans="1:11" ht="20" x14ac:dyDescent="0.25">
      <c r="A239" s="14" t="s">
        <v>2995</v>
      </c>
      <c r="B239" s="14" t="s">
        <v>3318</v>
      </c>
      <c r="C239" s="14" t="s">
        <v>3319</v>
      </c>
      <c r="D239" s="16">
        <v>45917</v>
      </c>
      <c r="E239" s="16"/>
      <c r="F239" s="14" t="s">
        <v>3320</v>
      </c>
      <c r="G239" s="14" t="s">
        <v>3321</v>
      </c>
      <c r="H239" s="14" t="s">
        <v>3322</v>
      </c>
      <c r="I239" s="15">
        <v>1771.2</v>
      </c>
      <c r="J239" s="77">
        <v>3</v>
      </c>
      <c r="K239" s="92"/>
    </row>
    <row r="240" spans="1:11" ht="20" x14ac:dyDescent="0.25">
      <c r="A240" s="14" t="s">
        <v>2995</v>
      </c>
      <c r="B240" s="14" t="s">
        <v>3323</v>
      </c>
      <c r="C240" s="14" t="s">
        <v>3324</v>
      </c>
      <c r="D240" s="16">
        <v>45917</v>
      </c>
      <c r="E240" s="16"/>
      <c r="F240" s="14" t="s">
        <v>3325</v>
      </c>
      <c r="G240" s="14" t="s">
        <v>3326</v>
      </c>
      <c r="H240" s="14" t="s">
        <v>3327</v>
      </c>
      <c r="I240" s="15">
        <v>184.5</v>
      </c>
      <c r="J240" s="77">
        <v>4</v>
      </c>
      <c r="K240" s="92"/>
    </row>
    <row r="241" spans="1:11" ht="20" x14ac:dyDescent="0.25">
      <c r="A241" s="14" t="s">
        <v>2995</v>
      </c>
      <c r="B241" s="14" t="s">
        <v>3328</v>
      </c>
      <c r="C241" s="14" t="s">
        <v>3329</v>
      </c>
      <c r="D241" s="16">
        <v>45917</v>
      </c>
      <c r="E241" s="16"/>
      <c r="F241" s="14" t="s">
        <v>3330</v>
      </c>
      <c r="G241" s="14" t="s">
        <v>3331</v>
      </c>
      <c r="H241" s="14" t="s">
        <v>3332</v>
      </c>
      <c r="I241" s="15">
        <v>157.30000000000001</v>
      </c>
      <c r="J241" s="77">
        <v>3</v>
      </c>
      <c r="K241" s="92"/>
    </row>
    <row r="242" spans="1:11" ht="20" x14ac:dyDescent="0.25">
      <c r="A242" s="14" t="s">
        <v>2995</v>
      </c>
      <c r="B242" s="14" t="s">
        <v>3333</v>
      </c>
      <c r="C242" s="14" t="s">
        <v>3334</v>
      </c>
      <c r="D242" s="16">
        <v>45917</v>
      </c>
      <c r="E242" s="16"/>
      <c r="F242" s="14" t="s">
        <v>3335</v>
      </c>
      <c r="G242" s="14" t="s">
        <v>3336</v>
      </c>
      <c r="H242" s="14" t="s">
        <v>3337</v>
      </c>
      <c r="I242" s="15">
        <v>200</v>
      </c>
      <c r="J242" s="77">
        <v>3</v>
      </c>
      <c r="K242" s="92"/>
    </row>
    <row r="243" spans="1:11" ht="20" x14ac:dyDescent="0.25">
      <c r="A243" s="14" t="s">
        <v>2995</v>
      </c>
      <c r="B243" s="14" t="s">
        <v>3338</v>
      </c>
      <c r="C243" s="14" t="s">
        <v>3339</v>
      </c>
      <c r="D243" s="16">
        <v>45917</v>
      </c>
      <c r="E243" s="16"/>
      <c r="F243" s="14" t="s">
        <v>3340</v>
      </c>
      <c r="G243" s="14" t="s">
        <v>3341</v>
      </c>
      <c r="H243" s="14" t="s">
        <v>3342</v>
      </c>
      <c r="I243" s="15">
        <v>730</v>
      </c>
      <c r="J243" s="77">
        <v>2</v>
      </c>
      <c r="K243" s="92"/>
    </row>
    <row r="244" spans="1:11" ht="20" x14ac:dyDescent="0.25">
      <c r="A244" s="14" t="s">
        <v>2995</v>
      </c>
      <c r="B244" s="14" t="s">
        <v>3343</v>
      </c>
      <c r="C244" s="14" t="s">
        <v>3314</v>
      </c>
      <c r="D244" s="16">
        <v>45917</v>
      </c>
      <c r="E244" s="16"/>
      <c r="F244" s="14" t="s">
        <v>3344</v>
      </c>
      <c r="G244" s="14" t="s">
        <v>3345</v>
      </c>
      <c r="H244" s="14" t="s">
        <v>3346</v>
      </c>
      <c r="I244" s="15">
        <v>117.9</v>
      </c>
      <c r="J244" s="77">
        <v>3</v>
      </c>
      <c r="K244" s="92"/>
    </row>
    <row r="245" spans="1:11" ht="20" x14ac:dyDescent="0.25">
      <c r="A245" s="14" t="s">
        <v>2995</v>
      </c>
      <c r="B245" s="14" t="s">
        <v>3347</v>
      </c>
      <c r="C245" s="14" t="s">
        <v>3348</v>
      </c>
      <c r="D245" s="16">
        <v>45917</v>
      </c>
      <c r="E245" s="16"/>
      <c r="F245" s="14" t="s">
        <v>3349</v>
      </c>
      <c r="G245" s="14" t="s">
        <v>3263</v>
      </c>
      <c r="H245" s="14" t="s">
        <v>3264</v>
      </c>
      <c r="I245" s="15">
        <v>52.6</v>
      </c>
      <c r="J245" s="77">
        <v>3</v>
      </c>
      <c r="K245" s="92"/>
    </row>
    <row r="246" spans="1:11" ht="20" x14ac:dyDescent="0.25">
      <c r="A246" s="14" t="s">
        <v>2995</v>
      </c>
      <c r="B246" s="14" t="s">
        <v>3350</v>
      </c>
      <c r="C246" s="14" t="s">
        <v>3351</v>
      </c>
      <c r="D246" s="16">
        <v>45917</v>
      </c>
      <c r="E246" s="16"/>
      <c r="F246" s="14" t="s">
        <v>3352</v>
      </c>
      <c r="G246" s="14" t="s">
        <v>3353</v>
      </c>
      <c r="H246" s="14" t="s">
        <v>3354</v>
      </c>
      <c r="I246" s="15">
        <v>300</v>
      </c>
      <c r="J246" s="77">
        <v>3</v>
      </c>
      <c r="K246" s="92"/>
    </row>
    <row r="247" spans="1:11" ht="20" x14ac:dyDescent="0.25">
      <c r="A247" s="14" t="s">
        <v>2995</v>
      </c>
      <c r="B247" s="14" t="s">
        <v>3355</v>
      </c>
      <c r="C247" s="14" t="s">
        <v>3356</v>
      </c>
      <c r="D247" s="16">
        <v>45918</v>
      </c>
      <c r="E247" s="16"/>
      <c r="F247" s="14" t="s">
        <v>3357</v>
      </c>
      <c r="G247" s="14" t="s">
        <v>3358</v>
      </c>
      <c r="H247" s="14" t="s">
        <v>3359</v>
      </c>
      <c r="I247" s="15">
        <v>265.14999999999998</v>
      </c>
      <c r="J247" s="77">
        <v>3</v>
      </c>
      <c r="K247" s="92"/>
    </row>
    <row r="248" spans="1:11" ht="20" x14ac:dyDescent="0.25">
      <c r="A248" s="14" t="s">
        <v>2995</v>
      </c>
      <c r="B248" s="14" t="s">
        <v>3360</v>
      </c>
      <c r="C248" s="14" t="s">
        <v>3216</v>
      </c>
      <c r="D248" s="16">
        <v>45918</v>
      </c>
      <c r="E248" s="16"/>
      <c r="F248" s="14" t="s">
        <v>3357</v>
      </c>
      <c r="G248" s="14" t="s">
        <v>3933</v>
      </c>
      <c r="H248" s="14" t="s">
        <v>3361</v>
      </c>
      <c r="I248" s="15">
        <v>377.6</v>
      </c>
      <c r="J248" s="77">
        <v>3</v>
      </c>
      <c r="K248" s="92"/>
    </row>
    <row r="249" spans="1:11" ht="20" x14ac:dyDescent="0.25">
      <c r="A249" s="14" t="s">
        <v>2995</v>
      </c>
      <c r="B249" s="14" t="s">
        <v>3362</v>
      </c>
      <c r="C249" s="14" t="s">
        <v>3363</v>
      </c>
      <c r="D249" s="16">
        <v>45918</v>
      </c>
      <c r="E249" s="16"/>
      <c r="F249" s="14" t="s">
        <v>3364</v>
      </c>
      <c r="G249" s="14" t="s">
        <v>3365</v>
      </c>
      <c r="H249" s="14" t="s">
        <v>3366</v>
      </c>
      <c r="I249" s="15">
        <v>821.23</v>
      </c>
      <c r="J249" s="77">
        <v>3</v>
      </c>
      <c r="K249" s="92"/>
    </row>
    <row r="250" spans="1:11" ht="20" x14ac:dyDescent="0.25">
      <c r="A250" s="14" t="s">
        <v>2995</v>
      </c>
      <c r="B250" s="14" t="s">
        <v>3367</v>
      </c>
      <c r="C250" s="14" t="s">
        <v>3204</v>
      </c>
      <c r="D250" s="16">
        <v>45918</v>
      </c>
      <c r="E250" s="16"/>
      <c r="F250" s="14" t="s">
        <v>3368</v>
      </c>
      <c r="G250" s="14" t="s">
        <v>3369</v>
      </c>
      <c r="H250" s="14" t="s">
        <v>3370</v>
      </c>
      <c r="I250" s="15">
        <v>322.60000000000002</v>
      </c>
      <c r="J250" s="77">
        <v>3</v>
      </c>
      <c r="K250" s="92"/>
    </row>
    <row r="251" spans="1:11" ht="20" x14ac:dyDescent="0.25">
      <c r="A251" s="14" t="s">
        <v>2995</v>
      </c>
      <c r="B251" s="14" t="s">
        <v>3371</v>
      </c>
      <c r="C251" s="14" t="s">
        <v>3372</v>
      </c>
      <c r="D251" s="16">
        <v>45918</v>
      </c>
      <c r="E251" s="16"/>
      <c r="F251" s="14" t="s">
        <v>3373</v>
      </c>
      <c r="G251" s="14" t="s">
        <v>3374</v>
      </c>
      <c r="H251" s="14" t="s">
        <v>3375</v>
      </c>
      <c r="I251" s="15">
        <v>754.5</v>
      </c>
      <c r="J251" s="77">
        <v>3</v>
      </c>
      <c r="K251" s="92"/>
    </row>
    <row r="252" spans="1:11" ht="20" x14ac:dyDescent="0.25">
      <c r="A252" s="14" t="s">
        <v>2995</v>
      </c>
      <c r="B252" s="14" t="s">
        <v>3376</v>
      </c>
      <c r="C252" s="14" t="s">
        <v>3377</v>
      </c>
      <c r="D252" s="16">
        <v>45918</v>
      </c>
      <c r="E252" s="16"/>
      <c r="F252" s="14" t="s">
        <v>3373</v>
      </c>
      <c r="G252" s="14" t="s">
        <v>3378</v>
      </c>
      <c r="H252" s="14" t="s">
        <v>3379</v>
      </c>
      <c r="I252" s="15">
        <v>535.29999999999995</v>
      </c>
      <c r="J252" s="77">
        <v>3</v>
      </c>
      <c r="K252" s="92"/>
    </row>
    <row r="253" spans="1:11" ht="20" x14ac:dyDescent="0.25">
      <c r="A253" s="14" t="s">
        <v>2995</v>
      </c>
      <c r="B253" s="14" t="s">
        <v>3380</v>
      </c>
      <c r="C253" s="14" t="s">
        <v>3381</v>
      </c>
      <c r="D253" s="16">
        <v>45918</v>
      </c>
      <c r="E253" s="16"/>
      <c r="F253" s="14" t="s">
        <v>3382</v>
      </c>
      <c r="G253" s="14" t="s">
        <v>3383</v>
      </c>
      <c r="H253" s="14" t="s">
        <v>3384</v>
      </c>
      <c r="I253" s="15">
        <v>727.9</v>
      </c>
      <c r="J253" s="77">
        <v>3</v>
      </c>
      <c r="K253" s="92"/>
    </row>
    <row r="254" spans="1:11" ht="20" x14ac:dyDescent="0.25">
      <c r="A254" s="14" t="s">
        <v>2995</v>
      </c>
      <c r="B254" s="14" t="s">
        <v>3385</v>
      </c>
      <c r="C254" s="14" t="s">
        <v>3386</v>
      </c>
      <c r="D254" s="16">
        <v>45918</v>
      </c>
      <c r="E254" s="16"/>
      <c r="F254" s="14" t="s">
        <v>3387</v>
      </c>
      <c r="G254" s="14" t="s">
        <v>3388</v>
      </c>
      <c r="H254" s="14" t="s">
        <v>3389</v>
      </c>
      <c r="I254" s="15">
        <v>458.8</v>
      </c>
      <c r="J254" s="77">
        <v>3</v>
      </c>
      <c r="K254" s="92"/>
    </row>
    <row r="255" spans="1:11" ht="20" x14ac:dyDescent="0.25">
      <c r="A255" s="14" t="s">
        <v>2995</v>
      </c>
      <c r="B255" s="14" t="s">
        <v>3390</v>
      </c>
      <c r="C255" s="14" t="s">
        <v>3348</v>
      </c>
      <c r="D255" s="16">
        <v>45918</v>
      </c>
      <c r="E255" s="16"/>
      <c r="F255" s="14" t="s">
        <v>3391</v>
      </c>
      <c r="G255" s="14" t="s">
        <v>3345</v>
      </c>
      <c r="H255" s="14" t="s">
        <v>3346</v>
      </c>
      <c r="I255" s="15">
        <v>116.1</v>
      </c>
      <c r="J255" s="77">
        <v>3</v>
      </c>
      <c r="K255" s="92"/>
    </row>
    <row r="256" spans="1:11" ht="20" x14ac:dyDescent="0.25">
      <c r="A256" s="14" t="s">
        <v>2995</v>
      </c>
      <c r="B256" s="14" t="s">
        <v>3392</v>
      </c>
      <c r="C256" s="14" t="s">
        <v>3393</v>
      </c>
      <c r="D256" s="16">
        <v>45918</v>
      </c>
      <c r="E256" s="16"/>
      <c r="F256" s="14" t="s">
        <v>3394</v>
      </c>
      <c r="G256" s="14" t="s">
        <v>3331</v>
      </c>
      <c r="H256" s="14" t="s">
        <v>3332</v>
      </c>
      <c r="I256" s="15">
        <v>435.5</v>
      </c>
      <c r="J256" s="77">
        <v>3</v>
      </c>
      <c r="K256" s="92"/>
    </row>
    <row r="257" spans="1:11" ht="20" x14ac:dyDescent="0.25">
      <c r="A257" s="14" t="s">
        <v>2995</v>
      </c>
      <c r="B257" s="14" t="s">
        <v>3395</v>
      </c>
      <c r="C257" s="14" t="s">
        <v>3396</v>
      </c>
      <c r="D257" s="16">
        <v>45918</v>
      </c>
      <c r="E257" s="16"/>
      <c r="F257" s="14" t="s">
        <v>3397</v>
      </c>
      <c r="G257" s="14" t="s">
        <v>3398</v>
      </c>
      <c r="H257" s="14" t="s">
        <v>3399</v>
      </c>
      <c r="I257" s="15">
        <v>214.6</v>
      </c>
      <c r="J257" s="77">
        <v>3</v>
      </c>
      <c r="K257" s="92"/>
    </row>
    <row r="258" spans="1:11" ht="20" x14ac:dyDescent="0.25">
      <c r="A258" s="14" t="s">
        <v>2995</v>
      </c>
      <c r="B258" s="14" t="s">
        <v>3400</v>
      </c>
      <c r="C258" s="14" t="s">
        <v>3401</v>
      </c>
      <c r="D258" s="16">
        <v>45792</v>
      </c>
      <c r="E258" s="16"/>
      <c r="F258" s="14" t="s">
        <v>3402</v>
      </c>
      <c r="G258" s="14" t="s">
        <v>3403</v>
      </c>
      <c r="H258" s="14" t="s">
        <v>3404</v>
      </c>
      <c r="I258" s="15">
        <v>5000</v>
      </c>
      <c r="J258" s="77">
        <v>3</v>
      </c>
      <c r="K258" s="92"/>
    </row>
    <row r="259" spans="1:11" ht="20" x14ac:dyDescent="0.25">
      <c r="A259" s="14" t="s">
        <v>2995</v>
      </c>
      <c r="B259" s="14" t="s">
        <v>3405</v>
      </c>
      <c r="C259" s="14" t="s">
        <v>3406</v>
      </c>
      <c r="D259" s="16">
        <v>45912</v>
      </c>
      <c r="E259" s="16"/>
      <c r="F259" s="14" t="s">
        <v>3407</v>
      </c>
      <c r="G259" s="14" t="s">
        <v>3403</v>
      </c>
      <c r="H259" s="14" t="s">
        <v>3404</v>
      </c>
      <c r="I259" s="15">
        <v>5000</v>
      </c>
      <c r="J259" s="77">
        <v>3</v>
      </c>
      <c r="K259" s="92"/>
    </row>
    <row r="260" spans="1:11" ht="30" x14ac:dyDescent="0.25">
      <c r="A260" s="14" t="s">
        <v>2995</v>
      </c>
      <c r="B260" s="14" t="s">
        <v>3408</v>
      </c>
      <c r="C260" s="14" t="s">
        <v>3409</v>
      </c>
      <c r="D260" s="16">
        <v>45896</v>
      </c>
      <c r="E260" s="16"/>
      <c r="F260" s="14" t="s">
        <v>3410</v>
      </c>
      <c r="G260" s="14" t="s">
        <v>3411</v>
      </c>
      <c r="H260" s="14" t="s">
        <v>3412</v>
      </c>
      <c r="I260" s="15">
        <v>315.10000000000002</v>
      </c>
      <c r="J260" s="77">
        <v>3</v>
      </c>
      <c r="K260" s="92"/>
    </row>
    <row r="261" spans="1:11" ht="30" x14ac:dyDescent="0.25">
      <c r="A261" s="14" t="s">
        <v>2995</v>
      </c>
      <c r="B261" s="14" t="s">
        <v>3413</v>
      </c>
      <c r="C261" s="14" t="s">
        <v>3414</v>
      </c>
      <c r="D261" s="16">
        <v>45896</v>
      </c>
      <c r="E261" s="16"/>
      <c r="F261" s="14" t="s">
        <v>3415</v>
      </c>
      <c r="G261" s="14" t="s">
        <v>3411</v>
      </c>
      <c r="H261" s="14" t="s">
        <v>3412</v>
      </c>
      <c r="I261" s="15">
        <v>850.6</v>
      </c>
      <c r="J261" s="77">
        <v>3</v>
      </c>
      <c r="K261" s="92"/>
    </row>
    <row r="262" spans="1:11" ht="20" x14ac:dyDescent="0.25">
      <c r="A262" s="14" t="s">
        <v>2995</v>
      </c>
      <c r="B262" s="14" t="s">
        <v>3416</v>
      </c>
      <c r="C262" s="14" t="s">
        <v>3417</v>
      </c>
      <c r="D262" s="16">
        <v>45918</v>
      </c>
      <c r="E262" s="16"/>
      <c r="F262" s="14" t="s">
        <v>3418</v>
      </c>
      <c r="G262" s="14" t="s">
        <v>3419</v>
      </c>
      <c r="H262" s="14" t="s">
        <v>3420</v>
      </c>
      <c r="I262" s="15">
        <v>2461.14</v>
      </c>
      <c r="J262" s="77">
        <v>3</v>
      </c>
      <c r="K262" s="92"/>
    </row>
    <row r="263" spans="1:11" ht="20" x14ac:dyDescent="0.25">
      <c r="A263" s="14" t="s">
        <v>2995</v>
      </c>
      <c r="B263" s="14" t="s">
        <v>3421</v>
      </c>
      <c r="C263" s="14" t="s">
        <v>3422</v>
      </c>
      <c r="D263" s="16">
        <v>45918</v>
      </c>
      <c r="E263" s="16"/>
      <c r="F263" s="14" t="s">
        <v>3423</v>
      </c>
      <c r="G263" s="14" t="s">
        <v>3424</v>
      </c>
      <c r="H263" s="14" t="s">
        <v>3425</v>
      </c>
      <c r="I263" s="15">
        <v>700</v>
      </c>
      <c r="J263" s="77">
        <v>2</v>
      </c>
      <c r="K263" s="92"/>
    </row>
    <row r="264" spans="1:11" ht="20" x14ac:dyDescent="0.25">
      <c r="A264" s="14" t="s">
        <v>2995</v>
      </c>
      <c r="B264" s="14" t="s">
        <v>3426</v>
      </c>
      <c r="C264" s="14" t="s">
        <v>3427</v>
      </c>
      <c r="D264" s="16">
        <v>45918</v>
      </c>
      <c r="E264" s="16"/>
      <c r="F264" s="14" t="s">
        <v>3423</v>
      </c>
      <c r="G264" s="14" t="s">
        <v>3428</v>
      </c>
      <c r="H264" s="14" t="s">
        <v>3429</v>
      </c>
      <c r="I264" s="15">
        <v>2000</v>
      </c>
      <c r="J264" s="77">
        <v>2</v>
      </c>
      <c r="K264" s="92"/>
    </row>
    <row r="265" spans="1:11" ht="20" x14ac:dyDescent="0.25">
      <c r="A265" s="14" t="s">
        <v>2995</v>
      </c>
      <c r="B265" s="14" t="s">
        <v>3430</v>
      </c>
      <c r="C265" s="14" t="s">
        <v>3431</v>
      </c>
      <c r="D265" s="16">
        <v>45918</v>
      </c>
      <c r="E265" s="16"/>
      <c r="F265" s="14" t="s">
        <v>3423</v>
      </c>
      <c r="G265" s="14" t="s">
        <v>3432</v>
      </c>
      <c r="H265" s="14" t="s">
        <v>3433</v>
      </c>
      <c r="I265" s="15">
        <v>400</v>
      </c>
      <c r="J265" s="77">
        <v>2</v>
      </c>
      <c r="K265" s="92"/>
    </row>
    <row r="266" spans="1:11" ht="20" x14ac:dyDescent="0.25">
      <c r="A266" s="14" t="s">
        <v>2995</v>
      </c>
      <c r="B266" s="14" t="s">
        <v>3434</v>
      </c>
      <c r="C266" s="14" t="s">
        <v>3435</v>
      </c>
      <c r="D266" s="16">
        <v>45918</v>
      </c>
      <c r="E266" s="16"/>
      <c r="F266" s="14" t="s">
        <v>3423</v>
      </c>
      <c r="G266" s="14" t="s">
        <v>3436</v>
      </c>
      <c r="H266" s="14" t="s">
        <v>3437</v>
      </c>
      <c r="I266" s="15">
        <v>840</v>
      </c>
      <c r="J266" s="77">
        <v>2</v>
      </c>
      <c r="K266" s="92"/>
    </row>
    <row r="267" spans="1:11" ht="20" x14ac:dyDescent="0.25">
      <c r="A267" s="14" t="s">
        <v>2995</v>
      </c>
      <c r="B267" s="14" t="s">
        <v>3438</v>
      </c>
      <c r="C267" s="14" t="s">
        <v>3351</v>
      </c>
      <c r="D267" s="16">
        <v>45918</v>
      </c>
      <c r="E267" s="16"/>
      <c r="F267" s="14" t="s">
        <v>3423</v>
      </c>
      <c r="G267" s="14" t="s">
        <v>3439</v>
      </c>
      <c r="H267" s="14" t="s">
        <v>3440</v>
      </c>
      <c r="I267" s="15">
        <v>1350</v>
      </c>
      <c r="J267" s="77">
        <v>2</v>
      </c>
      <c r="K267" s="92"/>
    </row>
    <row r="268" spans="1:11" ht="20" x14ac:dyDescent="0.25">
      <c r="A268" s="14" t="s">
        <v>2995</v>
      </c>
      <c r="B268" s="14" t="s">
        <v>3441</v>
      </c>
      <c r="C268" s="14" t="s">
        <v>3442</v>
      </c>
      <c r="D268" s="16">
        <v>45918</v>
      </c>
      <c r="E268" s="16"/>
      <c r="F268" s="14" t="s">
        <v>3423</v>
      </c>
      <c r="G268" s="14" t="s">
        <v>3443</v>
      </c>
      <c r="H268" s="14" t="s">
        <v>3444</v>
      </c>
      <c r="I268" s="15">
        <v>1100</v>
      </c>
      <c r="J268" s="77">
        <v>2</v>
      </c>
      <c r="K268" s="92"/>
    </row>
    <row r="269" spans="1:11" ht="20" x14ac:dyDescent="0.25">
      <c r="A269" s="14" t="s">
        <v>2995</v>
      </c>
      <c r="B269" s="14" t="s">
        <v>3445</v>
      </c>
      <c r="C269" s="14" t="s">
        <v>3446</v>
      </c>
      <c r="D269" s="16">
        <v>45917</v>
      </c>
      <c r="E269" s="16"/>
      <c r="F269" s="14" t="s">
        <v>3447</v>
      </c>
      <c r="G269" s="14"/>
      <c r="H269" s="14" t="s">
        <v>3448</v>
      </c>
      <c r="I269" s="15">
        <v>3000</v>
      </c>
      <c r="J269" s="77">
        <v>3</v>
      </c>
      <c r="K269" s="92"/>
    </row>
    <row r="270" spans="1:11" ht="20" x14ac:dyDescent="0.25">
      <c r="A270" s="14" t="s">
        <v>2995</v>
      </c>
      <c r="B270" s="14" t="s">
        <v>3449</v>
      </c>
      <c r="C270" s="14" t="s">
        <v>3450</v>
      </c>
      <c r="D270" s="16">
        <v>45917</v>
      </c>
      <c r="E270" s="16"/>
      <c r="F270" s="14" t="s">
        <v>3451</v>
      </c>
      <c r="G270" s="14" t="s">
        <v>3452</v>
      </c>
      <c r="H270" s="14" t="s">
        <v>3453</v>
      </c>
      <c r="I270" s="15">
        <v>3020</v>
      </c>
      <c r="J270" s="77">
        <v>4</v>
      </c>
      <c r="K270" s="92"/>
    </row>
    <row r="271" spans="1:11" ht="20" x14ac:dyDescent="0.25">
      <c r="A271" s="14" t="s">
        <v>2995</v>
      </c>
      <c r="B271" s="14" t="s">
        <v>3454</v>
      </c>
      <c r="C271" s="14" t="s">
        <v>3195</v>
      </c>
      <c r="D271" s="16">
        <v>45912</v>
      </c>
      <c r="E271" s="16"/>
      <c r="F271" s="14" t="s">
        <v>3455</v>
      </c>
      <c r="G271" s="14" t="s">
        <v>3456</v>
      </c>
      <c r="H271" s="14" t="s">
        <v>3457</v>
      </c>
      <c r="I271" s="15">
        <v>2700</v>
      </c>
      <c r="J271" s="77">
        <v>2</v>
      </c>
      <c r="K271" s="92"/>
    </row>
    <row r="272" spans="1:11" ht="20" x14ac:dyDescent="0.25">
      <c r="A272" s="14" t="s">
        <v>2995</v>
      </c>
      <c r="B272" s="14" t="s">
        <v>3458</v>
      </c>
      <c r="C272" s="14" t="s">
        <v>3435</v>
      </c>
      <c r="D272" s="16">
        <v>45918</v>
      </c>
      <c r="E272" s="16"/>
      <c r="F272" s="14" t="s">
        <v>3423</v>
      </c>
      <c r="G272" s="14" t="s">
        <v>3459</v>
      </c>
      <c r="H272" s="14" t="s">
        <v>3460</v>
      </c>
      <c r="I272" s="15">
        <v>500</v>
      </c>
      <c r="J272" s="77">
        <v>2</v>
      </c>
      <c r="K272" s="92"/>
    </row>
    <row r="273" spans="1:11" ht="20" x14ac:dyDescent="0.25">
      <c r="A273" s="14" t="s">
        <v>2995</v>
      </c>
      <c r="B273" s="14" t="s">
        <v>3461</v>
      </c>
      <c r="C273" s="14" t="s">
        <v>3462</v>
      </c>
      <c r="D273" s="16">
        <v>45918</v>
      </c>
      <c r="E273" s="16"/>
      <c r="F273" s="14" t="s">
        <v>3455</v>
      </c>
      <c r="G273" s="14" t="s">
        <v>3463</v>
      </c>
      <c r="H273" s="14" t="s">
        <v>3464</v>
      </c>
      <c r="I273" s="15">
        <v>1234.3800000000001</v>
      </c>
      <c r="J273" s="77">
        <v>2</v>
      </c>
      <c r="K273" s="92"/>
    </row>
    <row r="274" spans="1:11" ht="30" x14ac:dyDescent="0.25">
      <c r="A274" s="14" t="s">
        <v>2995</v>
      </c>
      <c r="B274" s="14" t="s">
        <v>3465</v>
      </c>
      <c r="C274" s="14" t="s">
        <v>3466</v>
      </c>
      <c r="D274" s="16">
        <v>45918</v>
      </c>
      <c r="E274" s="16"/>
      <c r="F274" s="14" t="s">
        <v>3467</v>
      </c>
      <c r="G274" s="14"/>
      <c r="H274" s="14" t="s">
        <v>3468</v>
      </c>
      <c r="I274" s="15">
        <v>3800</v>
      </c>
      <c r="J274" s="77">
        <v>3</v>
      </c>
      <c r="K274" s="92"/>
    </row>
    <row r="275" spans="1:11" ht="20" x14ac:dyDescent="0.25">
      <c r="A275" s="14" t="s">
        <v>2995</v>
      </c>
      <c r="B275" s="14" t="s">
        <v>3469</v>
      </c>
      <c r="C275" s="14" t="s">
        <v>3470</v>
      </c>
      <c r="D275" s="16">
        <v>45918</v>
      </c>
      <c r="E275" s="16"/>
      <c r="F275" s="14" t="s">
        <v>3423</v>
      </c>
      <c r="G275" s="14" t="s">
        <v>3471</v>
      </c>
      <c r="H275" s="14" t="s">
        <v>3472</v>
      </c>
      <c r="I275" s="15">
        <v>400</v>
      </c>
      <c r="J275" s="77">
        <v>2</v>
      </c>
      <c r="K275" s="92"/>
    </row>
    <row r="276" spans="1:11" ht="20" x14ac:dyDescent="0.25">
      <c r="A276" s="14" t="s">
        <v>2995</v>
      </c>
      <c r="B276" s="14" t="s">
        <v>3473</v>
      </c>
      <c r="C276" s="14" t="s">
        <v>3356</v>
      </c>
      <c r="D276" s="16">
        <v>45918</v>
      </c>
      <c r="E276" s="16"/>
      <c r="F276" s="14" t="s">
        <v>3423</v>
      </c>
      <c r="G276" s="14" t="s">
        <v>3474</v>
      </c>
      <c r="H276" s="14" t="s">
        <v>3475</v>
      </c>
      <c r="I276" s="15">
        <v>400</v>
      </c>
      <c r="J276" s="77">
        <v>2</v>
      </c>
      <c r="K276" s="92"/>
    </row>
    <row r="277" spans="1:11" ht="20" x14ac:dyDescent="0.25">
      <c r="A277" s="14" t="s">
        <v>2995</v>
      </c>
      <c r="B277" s="14" t="s">
        <v>3476</v>
      </c>
      <c r="C277" s="14" t="s">
        <v>3477</v>
      </c>
      <c r="D277" s="16">
        <v>45918</v>
      </c>
      <c r="E277" s="16"/>
      <c r="F277" s="14" t="s">
        <v>3478</v>
      </c>
      <c r="G277" s="14" t="s">
        <v>3241</v>
      </c>
      <c r="H277" s="14" t="s">
        <v>3242</v>
      </c>
      <c r="I277" s="15">
        <v>375</v>
      </c>
      <c r="J277" s="77">
        <v>3</v>
      </c>
      <c r="K277" s="92"/>
    </row>
    <row r="278" spans="1:11" ht="20" x14ac:dyDescent="0.25">
      <c r="A278" s="14" t="s">
        <v>2995</v>
      </c>
      <c r="B278" s="14" t="s">
        <v>3479</v>
      </c>
      <c r="C278" s="14" t="s">
        <v>3480</v>
      </c>
      <c r="D278" s="16">
        <v>45917</v>
      </c>
      <c r="E278" s="16"/>
      <c r="F278" s="14" t="s">
        <v>3481</v>
      </c>
      <c r="G278" s="14" t="s">
        <v>3482</v>
      </c>
      <c r="H278" s="14" t="s">
        <v>3483</v>
      </c>
      <c r="I278" s="15">
        <v>2500</v>
      </c>
      <c r="J278" s="77">
        <v>4</v>
      </c>
      <c r="K278" s="92"/>
    </row>
    <row r="279" spans="1:11" ht="20" x14ac:dyDescent="0.25">
      <c r="A279" s="14" t="s">
        <v>2995</v>
      </c>
      <c r="B279" s="14" t="s">
        <v>3484</v>
      </c>
      <c r="C279" s="14" t="s">
        <v>3485</v>
      </c>
      <c r="D279" s="16">
        <v>45917</v>
      </c>
      <c r="E279" s="16"/>
      <c r="F279" s="14" t="s">
        <v>3486</v>
      </c>
      <c r="G279" s="14" t="s">
        <v>3487</v>
      </c>
      <c r="H279" s="14" t="s">
        <v>3300</v>
      </c>
      <c r="I279" s="15">
        <v>500</v>
      </c>
      <c r="J279" s="77">
        <v>2</v>
      </c>
      <c r="K279" s="92"/>
    </row>
    <row r="280" spans="1:11" ht="30" x14ac:dyDescent="0.25">
      <c r="A280" s="14" t="s">
        <v>2995</v>
      </c>
      <c r="B280" s="14" t="s">
        <v>3488</v>
      </c>
      <c r="C280" s="14" t="s">
        <v>3489</v>
      </c>
      <c r="D280" s="16">
        <v>45919</v>
      </c>
      <c r="E280" s="16"/>
      <c r="F280" s="14" t="s">
        <v>3490</v>
      </c>
      <c r="G280" s="14" t="s">
        <v>3491</v>
      </c>
      <c r="H280" s="14" t="s">
        <v>3492</v>
      </c>
      <c r="I280" s="15">
        <v>692.28</v>
      </c>
      <c r="J280" s="77">
        <v>2</v>
      </c>
      <c r="K280" s="92"/>
    </row>
    <row r="281" spans="1:11" ht="20" x14ac:dyDescent="0.25">
      <c r="A281" s="14" t="s">
        <v>2995</v>
      </c>
      <c r="B281" s="14" t="s">
        <v>3493</v>
      </c>
      <c r="C281" s="14" t="s">
        <v>3494</v>
      </c>
      <c r="D281" s="16">
        <v>45918</v>
      </c>
      <c r="E281" s="16"/>
      <c r="F281" s="14" t="s">
        <v>3298</v>
      </c>
      <c r="G281" s="14" t="s">
        <v>3495</v>
      </c>
      <c r="H281" s="14" t="s">
        <v>3496</v>
      </c>
      <c r="I281" s="15">
        <v>1100</v>
      </c>
      <c r="J281" s="77">
        <v>2</v>
      </c>
      <c r="K281" s="92"/>
    </row>
    <row r="282" spans="1:11" ht="20" x14ac:dyDescent="0.25">
      <c r="A282" s="14" t="s">
        <v>2995</v>
      </c>
      <c r="B282" s="14" t="s">
        <v>3497</v>
      </c>
      <c r="C282" s="14" t="s">
        <v>3498</v>
      </c>
      <c r="D282" s="16">
        <v>45926</v>
      </c>
      <c r="E282" s="16"/>
      <c r="F282" s="14" t="s">
        <v>3423</v>
      </c>
      <c r="G282" s="14" t="s">
        <v>3495</v>
      </c>
      <c r="H282" s="14" t="s">
        <v>3496</v>
      </c>
      <c r="I282" s="15">
        <v>1100</v>
      </c>
      <c r="J282" s="77">
        <v>2</v>
      </c>
      <c r="K282" s="92"/>
    </row>
    <row r="283" spans="1:11" ht="20" x14ac:dyDescent="0.25">
      <c r="A283" s="14" t="s">
        <v>2995</v>
      </c>
      <c r="B283" s="14" t="s">
        <v>3499</v>
      </c>
      <c r="C283" s="14" t="s">
        <v>3500</v>
      </c>
      <c r="D283" s="16">
        <v>45918</v>
      </c>
      <c r="E283" s="16"/>
      <c r="F283" s="14" t="s">
        <v>3423</v>
      </c>
      <c r="G283" s="14" t="s">
        <v>3501</v>
      </c>
      <c r="H283" s="14" t="s">
        <v>3502</v>
      </c>
      <c r="I283" s="15">
        <v>1000</v>
      </c>
      <c r="J283" s="77">
        <v>2</v>
      </c>
      <c r="K283" s="92"/>
    </row>
    <row r="284" spans="1:11" ht="20" x14ac:dyDescent="0.25">
      <c r="A284" s="14" t="s">
        <v>2995</v>
      </c>
      <c r="B284" s="14" t="s">
        <v>3503</v>
      </c>
      <c r="C284" s="14" t="s">
        <v>3504</v>
      </c>
      <c r="D284" s="16">
        <v>45918</v>
      </c>
      <c r="E284" s="16"/>
      <c r="F284" s="14" t="s">
        <v>3505</v>
      </c>
      <c r="G284" s="14" t="s">
        <v>3506</v>
      </c>
      <c r="H284" s="14" t="s">
        <v>3507</v>
      </c>
      <c r="I284" s="15">
        <v>698.8</v>
      </c>
      <c r="J284" s="77">
        <v>3</v>
      </c>
      <c r="K284" s="92"/>
    </row>
    <row r="285" spans="1:11" ht="20" x14ac:dyDescent="0.25">
      <c r="A285" s="14" t="s">
        <v>2995</v>
      </c>
      <c r="B285" s="14" t="s">
        <v>3508</v>
      </c>
      <c r="C285" s="14" t="s">
        <v>3351</v>
      </c>
      <c r="D285" s="16">
        <v>45918</v>
      </c>
      <c r="E285" s="16"/>
      <c r="F285" s="14" t="s">
        <v>3423</v>
      </c>
      <c r="G285" s="14" t="s">
        <v>3509</v>
      </c>
      <c r="H285" s="14" t="s">
        <v>3510</v>
      </c>
      <c r="I285" s="15">
        <v>1100</v>
      </c>
      <c r="J285" s="77">
        <v>2</v>
      </c>
      <c r="K285" s="92"/>
    </row>
    <row r="286" spans="1:11" ht="20" x14ac:dyDescent="0.25">
      <c r="A286" s="14" t="s">
        <v>2995</v>
      </c>
      <c r="B286" s="14" t="s">
        <v>3511</v>
      </c>
      <c r="C286" s="14" t="s">
        <v>3030</v>
      </c>
      <c r="D286" s="16">
        <v>45918</v>
      </c>
      <c r="E286" s="16"/>
      <c r="F286" s="14" t="s">
        <v>3512</v>
      </c>
      <c r="G286" s="14" t="s">
        <v>3513</v>
      </c>
      <c r="H286" s="14" t="s">
        <v>3514</v>
      </c>
      <c r="I286" s="15">
        <v>800</v>
      </c>
      <c r="J286" s="77">
        <v>2</v>
      </c>
      <c r="K286" s="92"/>
    </row>
    <row r="287" spans="1:11" ht="20" x14ac:dyDescent="0.25">
      <c r="A287" s="14" t="s">
        <v>2995</v>
      </c>
      <c r="B287" s="14" t="s">
        <v>3515</v>
      </c>
      <c r="C287" s="14" t="s">
        <v>3261</v>
      </c>
      <c r="D287" s="16">
        <v>45917</v>
      </c>
      <c r="E287" s="16"/>
      <c r="F287" s="14" t="s">
        <v>3455</v>
      </c>
      <c r="G287" s="14" t="s">
        <v>3516</v>
      </c>
      <c r="H287" s="14" t="s">
        <v>3517</v>
      </c>
      <c r="I287" s="15">
        <v>2350</v>
      </c>
      <c r="J287" s="77">
        <v>2</v>
      </c>
      <c r="K287" s="92"/>
    </row>
    <row r="288" spans="1:11" ht="30" x14ac:dyDescent="0.25">
      <c r="A288" s="14" t="s">
        <v>2995</v>
      </c>
      <c r="B288" s="14" t="s">
        <v>3518</v>
      </c>
      <c r="C288" s="14" t="s">
        <v>3519</v>
      </c>
      <c r="D288" s="16">
        <v>45919</v>
      </c>
      <c r="E288" s="16"/>
      <c r="F288" s="14" t="s">
        <v>3520</v>
      </c>
      <c r="G288" s="14" t="s">
        <v>3521</v>
      </c>
      <c r="H288" s="14" t="s">
        <v>3522</v>
      </c>
      <c r="I288" s="15">
        <v>150</v>
      </c>
      <c r="J288" s="77">
        <v>3</v>
      </c>
      <c r="K288" s="92"/>
    </row>
    <row r="289" spans="1:11" ht="20" x14ac:dyDescent="0.25">
      <c r="A289" s="14" t="s">
        <v>2995</v>
      </c>
      <c r="B289" s="14" t="s">
        <v>3523</v>
      </c>
      <c r="C289" s="14" t="s">
        <v>3524</v>
      </c>
      <c r="D289" s="16">
        <v>45919</v>
      </c>
      <c r="E289" s="16"/>
      <c r="F289" s="14" t="s">
        <v>3525</v>
      </c>
      <c r="G289" s="14" t="s">
        <v>3521</v>
      </c>
      <c r="H289" s="14" t="s">
        <v>3522</v>
      </c>
      <c r="I289" s="15">
        <v>142</v>
      </c>
      <c r="J289" s="77">
        <v>3</v>
      </c>
      <c r="K289" s="92"/>
    </row>
    <row r="290" spans="1:11" ht="20" x14ac:dyDescent="0.25">
      <c r="A290" s="14" t="s">
        <v>2995</v>
      </c>
      <c r="B290" s="14" t="s">
        <v>3526</v>
      </c>
      <c r="C290" s="14" t="s">
        <v>3056</v>
      </c>
      <c r="D290" s="16">
        <v>45918</v>
      </c>
      <c r="E290" s="16"/>
      <c r="F290" s="14" t="s">
        <v>3527</v>
      </c>
      <c r="G290" s="14" t="s">
        <v>3528</v>
      </c>
      <c r="H290" s="14" t="s">
        <v>3529</v>
      </c>
      <c r="I290" s="15">
        <v>400</v>
      </c>
      <c r="J290" s="77">
        <v>2</v>
      </c>
      <c r="K290" s="92"/>
    </row>
    <row r="291" spans="1:11" ht="20" x14ac:dyDescent="0.25">
      <c r="A291" s="14" t="s">
        <v>2995</v>
      </c>
      <c r="B291" s="14" t="s">
        <v>3530</v>
      </c>
      <c r="C291" s="14" t="s">
        <v>3531</v>
      </c>
      <c r="D291" s="16">
        <v>45918</v>
      </c>
      <c r="E291" s="16"/>
      <c r="F291" s="14" t="s">
        <v>3532</v>
      </c>
      <c r="G291" s="14" t="s">
        <v>3533</v>
      </c>
      <c r="H291" s="14" t="s">
        <v>3534</v>
      </c>
      <c r="I291" s="15">
        <v>612.86</v>
      </c>
      <c r="J291" s="77">
        <v>2</v>
      </c>
      <c r="K291" s="92"/>
    </row>
    <row r="292" spans="1:11" ht="12.5" x14ac:dyDescent="0.25">
      <c r="A292" s="14" t="s">
        <v>2995</v>
      </c>
      <c r="B292" s="14" t="s">
        <v>3535</v>
      </c>
      <c r="C292" s="14" t="s">
        <v>3536</v>
      </c>
      <c r="D292" s="16">
        <v>45919</v>
      </c>
      <c r="E292" s="16"/>
      <c r="F292" s="14" t="s">
        <v>3537</v>
      </c>
      <c r="G292" s="14" t="s">
        <v>3538</v>
      </c>
      <c r="H292" s="14" t="s">
        <v>3539</v>
      </c>
      <c r="I292" s="15">
        <v>120.79</v>
      </c>
      <c r="J292" s="77">
        <v>3</v>
      </c>
      <c r="K292" s="92"/>
    </row>
    <row r="293" spans="1:11" ht="20" x14ac:dyDescent="0.25">
      <c r="A293" s="14" t="s">
        <v>2995</v>
      </c>
      <c r="B293" s="14" t="s">
        <v>3540</v>
      </c>
      <c r="C293" s="14" t="s">
        <v>3541</v>
      </c>
      <c r="D293" s="16">
        <v>45917</v>
      </c>
      <c r="E293" s="16"/>
      <c r="F293" s="14" t="s">
        <v>3542</v>
      </c>
      <c r="G293" s="14" t="s">
        <v>3543</v>
      </c>
      <c r="H293" s="14" t="s">
        <v>3544</v>
      </c>
      <c r="I293" s="15">
        <v>2100</v>
      </c>
      <c r="J293" s="77">
        <v>3</v>
      </c>
      <c r="K293" s="92"/>
    </row>
    <row r="294" spans="1:11" ht="20" x14ac:dyDescent="0.25">
      <c r="A294" s="14" t="s">
        <v>2995</v>
      </c>
      <c r="B294" s="14" t="s">
        <v>3545</v>
      </c>
      <c r="C294" s="14" t="s">
        <v>3442</v>
      </c>
      <c r="D294" s="16">
        <v>45919</v>
      </c>
      <c r="E294" s="16"/>
      <c r="F294" s="14" t="s">
        <v>3546</v>
      </c>
      <c r="G294" s="14" t="s">
        <v>3547</v>
      </c>
      <c r="H294" s="14" t="s">
        <v>3548</v>
      </c>
      <c r="I294" s="15">
        <v>2000</v>
      </c>
      <c r="J294" s="77">
        <v>2</v>
      </c>
      <c r="K294" s="92"/>
    </row>
    <row r="295" spans="1:11" ht="20" x14ac:dyDescent="0.25">
      <c r="A295" s="14" t="s">
        <v>2995</v>
      </c>
      <c r="B295" s="14" t="s">
        <v>3549</v>
      </c>
      <c r="C295" s="14" t="s">
        <v>3550</v>
      </c>
      <c r="D295" s="16">
        <v>45919</v>
      </c>
      <c r="E295" s="16"/>
      <c r="F295" s="14" t="s">
        <v>3551</v>
      </c>
      <c r="G295" s="14" t="s">
        <v>3552</v>
      </c>
      <c r="H295" s="14" t="s">
        <v>3553</v>
      </c>
      <c r="I295" s="15">
        <v>500</v>
      </c>
      <c r="J295" s="77">
        <v>2</v>
      </c>
      <c r="K295" s="92"/>
    </row>
    <row r="296" spans="1:11" ht="20" x14ac:dyDescent="0.25">
      <c r="A296" s="14" t="s">
        <v>2995</v>
      </c>
      <c r="B296" s="14" t="s">
        <v>3554</v>
      </c>
      <c r="C296" s="14" t="s">
        <v>3555</v>
      </c>
      <c r="D296" s="16">
        <v>45926</v>
      </c>
      <c r="E296" s="16"/>
      <c r="F296" s="14" t="s">
        <v>3556</v>
      </c>
      <c r="G296" s="14" t="s">
        <v>3263</v>
      </c>
      <c r="H296" s="14" t="s">
        <v>3264</v>
      </c>
      <c r="I296" s="15">
        <v>114</v>
      </c>
      <c r="J296" s="77">
        <v>3</v>
      </c>
      <c r="K296" s="92"/>
    </row>
    <row r="297" spans="1:11" ht="20" x14ac:dyDescent="0.25">
      <c r="A297" s="14" t="s">
        <v>2995</v>
      </c>
      <c r="B297" s="14" t="s">
        <v>3557</v>
      </c>
      <c r="C297" s="14" t="s">
        <v>3558</v>
      </c>
      <c r="D297" s="16">
        <v>45919</v>
      </c>
      <c r="E297" s="16"/>
      <c r="F297" s="14" t="s">
        <v>3423</v>
      </c>
      <c r="G297" s="14" t="s">
        <v>3559</v>
      </c>
      <c r="H297" s="14" t="s">
        <v>3560</v>
      </c>
      <c r="I297" s="15">
        <v>500</v>
      </c>
      <c r="J297" s="77">
        <v>2</v>
      </c>
      <c r="K297" s="92"/>
    </row>
    <row r="298" spans="1:11" ht="20" x14ac:dyDescent="0.25">
      <c r="A298" s="14" t="s">
        <v>2995</v>
      </c>
      <c r="B298" s="14" t="s">
        <v>3561</v>
      </c>
      <c r="C298" s="14" t="s">
        <v>3562</v>
      </c>
      <c r="D298" s="16">
        <v>45919</v>
      </c>
      <c r="E298" s="16"/>
      <c r="F298" s="14" t="s">
        <v>3455</v>
      </c>
      <c r="G298" s="14" t="s">
        <v>3559</v>
      </c>
      <c r="H298" s="14" t="s">
        <v>3560</v>
      </c>
      <c r="I298" s="15">
        <v>400</v>
      </c>
      <c r="J298" s="77">
        <v>2</v>
      </c>
      <c r="K298" s="92"/>
    </row>
    <row r="299" spans="1:11" ht="20" x14ac:dyDescent="0.25">
      <c r="A299" s="14" t="s">
        <v>2995</v>
      </c>
      <c r="B299" s="14" t="s">
        <v>3563</v>
      </c>
      <c r="C299" s="14" t="s">
        <v>3564</v>
      </c>
      <c r="D299" s="16">
        <v>45919</v>
      </c>
      <c r="E299" s="16"/>
      <c r="F299" s="14" t="s">
        <v>3423</v>
      </c>
      <c r="G299" s="14" t="s">
        <v>3565</v>
      </c>
      <c r="H299" s="14" t="s">
        <v>3566</v>
      </c>
      <c r="I299" s="15">
        <v>500</v>
      </c>
      <c r="J299" s="77">
        <v>2</v>
      </c>
      <c r="K299" s="92"/>
    </row>
    <row r="300" spans="1:11" ht="20" x14ac:dyDescent="0.25">
      <c r="A300" s="14" t="s">
        <v>2995</v>
      </c>
      <c r="B300" s="14" t="s">
        <v>3567</v>
      </c>
      <c r="C300" s="14" t="s">
        <v>3568</v>
      </c>
      <c r="D300" s="16">
        <v>45918</v>
      </c>
      <c r="E300" s="16"/>
      <c r="F300" s="14" t="s">
        <v>3423</v>
      </c>
      <c r="G300" s="14" t="s">
        <v>3569</v>
      </c>
      <c r="H300" s="14" t="s">
        <v>3570</v>
      </c>
      <c r="I300" s="15">
        <v>800</v>
      </c>
      <c r="J300" s="77">
        <v>2</v>
      </c>
      <c r="K300" s="92"/>
    </row>
    <row r="301" spans="1:11" ht="20" x14ac:dyDescent="0.25">
      <c r="A301" s="14" t="s">
        <v>2995</v>
      </c>
      <c r="B301" s="14" t="s">
        <v>3571</v>
      </c>
      <c r="C301" s="14" t="s">
        <v>3572</v>
      </c>
      <c r="D301" s="16">
        <v>45918</v>
      </c>
      <c r="E301" s="16"/>
      <c r="F301" s="14" t="s">
        <v>3423</v>
      </c>
      <c r="G301" s="14" t="s">
        <v>3573</v>
      </c>
      <c r="H301" s="14" t="s">
        <v>3574</v>
      </c>
      <c r="I301" s="15">
        <v>1271.3</v>
      </c>
      <c r="J301" s="77">
        <v>2</v>
      </c>
      <c r="K301" s="92"/>
    </row>
    <row r="302" spans="1:11" ht="20" x14ac:dyDescent="0.25">
      <c r="A302" s="14" t="s">
        <v>2995</v>
      </c>
      <c r="B302" s="14" t="s">
        <v>3575</v>
      </c>
      <c r="C302" s="14" t="s">
        <v>3576</v>
      </c>
      <c r="D302" s="16">
        <v>45917</v>
      </c>
      <c r="E302" s="16"/>
      <c r="F302" s="14" t="s">
        <v>3577</v>
      </c>
      <c r="G302" s="14" t="s">
        <v>3578</v>
      </c>
      <c r="H302" s="14" t="s">
        <v>3579</v>
      </c>
      <c r="I302" s="15">
        <v>2904.12</v>
      </c>
      <c r="J302" s="77">
        <v>3</v>
      </c>
      <c r="K302" s="92"/>
    </row>
    <row r="303" spans="1:11" ht="12.5" x14ac:dyDescent="0.25">
      <c r="A303" s="14" t="s">
        <v>2995</v>
      </c>
      <c r="B303" s="14" t="s">
        <v>3580</v>
      </c>
      <c r="C303" s="14" t="s">
        <v>3581</v>
      </c>
      <c r="D303" s="16">
        <v>45919</v>
      </c>
      <c r="E303" s="16"/>
      <c r="F303" s="14" t="s">
        <v>3582</v>
      </c>
      <c r="G303" s="14" t="s">
        <v>3291</v>
      </c>
      <c r="H303" s="14" t="s">
        <v>3292</v>
      </c>
      <c r="I303" s="15">
        <v>125.95</v>
      </c>
      <c r="J303" s="77">
        <v>4</v>
      </c>
      <c r="K303" s="92"/>
    </row>
    <row r="304" spans="1:11" ht="20" x14ac:dyDescent="0.25">
      <c r="A304" s="14" t="s">
        <v>2995</v>
      </c>
      <c r="B304" s="14" t="s">
        <v>3583</v>
      </c>
      <c r="C304" s="14" t="s">
        <v>3584</v>
      </c>
      <c r="D304" s="16">
        <v>45919</v>
      </c>
      <c r="E304" s="16"/>
      <c r="F304" s="14" t="s">
        <v>3585</v>
      </c>
      <c r="G304" s="14" t="s">
        <v>3291</v>
      </c>
      <c r="H304" s="14" t="s">
        <v>3292</v>
      </c>
      <c r="I304" s="15">
        <v>678.65</v>
      </c>
      <c r="J304" s="77">
        <v>4</v>
      </c>
      <c r="K304" s="92"/>
    </row>
    <row r="305" spans="1:11" ht="20" x14ac:dyDescent="0.25">
      <c r="A305" s="14" t="s">
        <v>2995</v>
      </c>
      <c r="B305" s="14" t="s">
        <v>3586</v>
      </c>
      <c r="C305" s="14" t="s">
        <v>3587</v>
      </c>
      <c r="D305" s="16">
        <v>45918</v>
      </c>
      <c r="E305" s="16"/>
      <c r="F305" s="14" t="s">
        <v>3423</v>
      </c>
      <c r="G305" s="14" t="s">
        <v>3588</v>
      </c>
      <c r="H305" s="14" t="s">
        <v>3589</v>
      </c>
      <c r="I305" s="15">
        <v>500</v>
      </c>
      <c r="J305" s="77">
        <v>2</v>
      </c>
      <c r="K305" s="92"/>
    </row>
    <row r="306" spans="1:11" ht="20" x14ac:dyDescent="0.25">
      <c r="A306" s="14" t="s">
        <v>2995</v>
      </c>
      <c r="B306" s="14" t="s">
        <v>3590</v>
      </c>
      <c r="C306" s="14" t="s">
        <v>3124</v>
      </c>
      <c r="D306" s="16">
        <v>45919</v>
      </c>
      <c r="E306" s="16"/>
      <c r="F306" s="14" t="s">
        <v>3591</v>
      </c>
      <c r="G306" s="14" t="s">
        <v>3592</v>
      </c>
      <c r="H306" s="14" t="s">
        <v>3593</v>
      </c>
      <c r="I306" s="15">
        <v>415</v>
      </c>
      <c r="J306" s="77">
        <v>3</v>
      </c>
      <c r="K306" s="92"/>
    </row>
    <row r="307" spans="1:11" ht="20" x14ac:dyDescent="0.25">
      <c r="A307" s="14" t="s">
        <v>2995</v>
      </c>
      <c r="B307" s="14" t="s">
        <v>3594</v>
      </c>
      <c r="C307" s="14" t="s">
        <v>3595</v>
      </c>
      <c r="D307" s="16">
        <v>45897</v>
      </c>
      <c r="E307" s="16"/>
      <c r="F307" s="14" t="s">
        <v>3596</v>
      </c>
      <c r="G307" s="14" t="s">
        <v>3597</v>
      </c>
      <c r="H307" s="14" t="s">
        <v>3598</v>
      </c>
      <c r="I307" s="15">
        <v>774</v>
      </c>
      <c r="J307" s="77">
        <v>3</v>
      </c>
      <c r="K307" s="92"/>
    </row>
    <row r="308" spans="1:11" ht="20" x14ac:dyDescent="0.25">
      <c r="A308" s="14" t="s">
        <v>2995</v>
      </c>
      <c r="B308" s="14" t="s">
        <v>3599</v>
      </c>
      <c r="C308" s="14" t="s">
        <v>3356</v>
      </c>
      <c r="D308" s="16">
        <v>45919</v>
      </c>
      <c r="E308" s="16"/>
      <c r="F308" s="14" t="s">
        <v>3423</v>
      </c>
      <c r="G308" s="14" t="s">
        <v>3600</v>
      </c>
      <c r="H308" s="14" t="s">
        <v>3601</v>
      </c>
      <c r="I308" s="15">
        <v>500</v>
      </c>
      <c r="J308" s="77">
        <v>2</v>
      </c>
      <c r="K308" s="92"/>
    </row>
    <row r="309" spans="1:11" ht="20" x14ac:dyDescent="0.25">
      <c r="A309" s="14" t="s">
        <v>2995</v>
      </c>
      <c r="B309" s="14" t="s">
        <v>3602</v>
      </c>
      <c r="C309" s="14" t="s">
        <v>3056</v>
      </c>
      <c r="D309" s="16">
        <v>45919</v>
      </c>
      <c r="E309" s="16"/>
      <c r="F309" s="14" t="s">
        <v>3423</v>
      </c>
      <c r="G309" s="14" t="s">
        <v>3603</v>
      </c>
      <c r="H309" s="14" t="s">
        <v>3604</v>
      </c>
      <c r="I309" s="15">
        <v>400</v>
      </c>
      <c r="J309" s="77">
        <v>2</v>
      </c>
      <c r="K309" s="92"/>
    </row>
    <row r="310" spans="1:11" ht="20" x14ac:dyDescent="0.25">
      <c r="A310" s="14" t="s">
        <v>2995</v>
      </c>
      <c r="B310" s="14" t="s">
        <v>3605</v>
      </c>
      <c r="C310" s="14" t="s">
        <v>3606</v>
      </c>
      <c r="D310" s="16">
        <v>45918</v>
      </c>
      <c r="E310" s="16"/>
      <c r="F310" s="14" t="s">
        <v>3455</v>
      </c>
      <c r="G310" s="14" t="s">
        <v>3607</v>
      </c>
      <c r="H310" s="14" t="s">
        <v>3608</v>
      </c>
      <c r="I310" s="15">
        <v>545</v>
      </c>
      <c r="J310" s="77">
        <v>2</v>
      </c>
      <c r="K310" s="92"/>
    </row>
    <row r="311" spans="1:11" ht="20" x14ac:dyDescent="0.25">
      <c r="A311" s="14" t="s">
        <v>2995</v>
      </c>
      <c r="B311" s="14" t="s">
        <v>3609</v>
      </c>
      <c r="C311" s="14" t="s">
        <v>3610</v>
      </c>
      <c r="D311" s="16">
        <v>45926</v>
      </c>
      <c r="E311" s="16"/>
      <c r="F311" s="14" t="s">
        <v>3611</v>
      </c>
      <c r="G311" s="14" t="s">
        <v>3316</v>
      </c>
      <c r="H311" s="14" t="s">
        <v>3612</v>
      </c>
      <c r="I311" s="15">
        <v>307.5</v>
      </c>
      <c r="J311" s="77">
        <v>4</v>
      </c>
      <c r="K311" s="92"/>
    </row>
    <row r="312" spans="1:11" ht="20" x14ac:dyDescent="0.25">
      <c r="A312" s="14" t="s">
        <v>2995</v>
      </c>
      <c r="B312" s="14" t="s">
        <v>3613</v>
      </c>
      <c r="C312" s="14" t="s">
        <v>3427</v>
      </c>
      <c r="D312" s="16">
        <v>45919</v>
      </c>
      <c r="E312" s="16"/>
      <c r="F312" s="14" t="s">
        <v>3423</v>
      </c>
      <c r="G312" s="14" t="s">
        <v>3614</v>
      </c>
      <c r="H312" s="14" t="s">
        <v>3615</v>
      </c>
      <c r="I312" s="15">
        <v>350</v>
      </c>
      <c r="J312" s="77">
        <v>2</v>
      </c>
      <c r="K312" s="92"/>
    </row>
    <row r="313" spans="1:11" ht="20" x14ac:dyDescent="0.25">
      <c r="A313" s="14" t="s">
        <v>2995</v>
      </c>
      <c r="B313" s="14" t="s">
        <v>3616</v>
      </c>
      <c r="C313" s="14" t="s">
        <v>3617</v>
      </c>
      <c r="D313" s="16">
        <v>45919</v>
      </c>
      <c r="E313" s="16"/>
      <c r="F313" s="14" t="s">
        <v>3618</v>
      </c>
      <c r="G313" s="14" t="s">
        <v>3246</v>
      </c>
      <c r="H313" s="14" t="s">
        <v>3619</v>
      </c>
      <c r="I313" s="15">
        <v>1251.48</v>
      </c>
      <c r="J313" s="77">
        <v>3</v>
      </c>
      <c r="K313" s="92"/>
    </row>
    <row r="314" spans="1:11" ht="20" x14ac:dyDescent="0.25">
      <c r="A314" s="14" t="s">
        <v>2995</v>
      </c>
      <c r="B314" s="14" t="s">
        <v>3620</v>
      </c>
      <c r="C314" s="14" t="s">
        <v>3056</v>
      </c>
      <c r="D314" s="16">
        <v>45917</v>
      </c>
      <c r="E314" s="16"/>
      <c r="F314" s="14" t="s">
        <v>3621</v>
      </c>
      <c r="G314" s="14" t="s">
        <v>3482</v>
      </c>
      <c r="H314" s="14" t="s">
        <v>3483</v>
      </c>
      <c r="I314" s="15">
        <v>1000</v>
      </c>
      <c r="J314" s="77">
        <v>3</v>
      </c>
      <c r="K314" s="92"/>
    </row>
    <row r="315" spans="1:11" ht="20" x14ac:dyDescent="0.25">
      <c r="A315" s="14" t="s">
        <v>2995</v>
      </c>
      <c r="B315" s="14" t="s">
        <v>3622</v>
      </c>
      <c r="C315" s="14" t="s">
        <v>3587</v>
      </c>
      <c r="D315" s="16">
        <v>45926</v>
      </c>
      <c r="E315" s="16"/>
      <c r="F315" s="14" t="s">
        <v>3423</v>
      </c>
      <c r="G315" s="14" t="s">
        <v>3302</v>
      </c>
      <c r="H315" s="14" t="s">
        <v>3623</v>
      </c>
      <c r="I315" s="15">
        <v>1100</v>
      </c>
      <c r="J315" s="77">
        <v>2</v>
      </c>
      <c r="K315" s="92"/>
    </row>
    <row r="316" spans="1:11" ht="20" x14ac:dyDescent="0.25">
      <c r="A316" s="14" t="s">
        <v>2995</v>
      </c>
      <c r="B316" s="14" t="s">
        <v>3624</v>
      </c>
      <c r="C316" s="14" t="s">
        <v>3576</v>
      </c>
      <c r="D316" s="16">
        <v>45918</v>
      </c>
      <c r="E316" s="16"/>
      <c r="F316" s="14" t="s">
        <v>3455</v>
      </c>
      <c r="G316" s="14" t="s">
        <v>3353</v>
      </c>
      <c r="H316" s="14" t="s">
        <v>3354</v>
      </c>
      <c r="I316" s="15">
        <v>300</v>
      </c>
      <c r="J316" s="77">
        <v>3</v>
      </c>
      <c r="K316" s="92"/>
    </row>
    <row r="317" spans="1:11" ht="20" x14ac:dyDescent="0.25">
      <c r="A317" s="14" t="s">
        <v>2995</v>
      </c>
      <c r="B317" s="14" t="s">
        <v>3625</v>
      </c>
      <c r="C317" s="14" t="s">
        <v>3151</v>
      </c>
      <c r="D317" s="16">
        <v>45926</v>
      </c>
      <c r="E317" s="16"/>
      <c r="F317" s="14" t="s">
        <v>3423</v>
      </c>
      <c r="G317" s="14" t="s">
        <v>3626</v>
      </c>
      <c r="H317" s="14" t="s">
        <v>3627</v>
      </c>
      <c r="I317" s="15">
        <v>500</v>
      </c>
      <c r="J317" s="77">
        <v>2</v>
      </c>
      <c r="K317" s="92"/>
    </row>
    <row r="318" spans="1:11" ht="20" x14ac:dyDescent="0.25">
      <c r="A318" s="14" t="s">
        <v>2995</v>
      </c>
      <c r="B318" s="14" t="s">
        <v>3628</v>
      </c>
      <c r="C318" s="14" t="s">
        <v>3500</v>
      </c>
      <c r="D318" s="16">
        <v>45926</v>
      </c>
      <c r="E318" s="16"/>
      <c r="F318" s="14" t="s">
        <v>3423</v>
      </c>
      <c r="G318" s="14" t="s">
        <v>3629</v>
      </c>
      <c r="H318" s="14" t="s">
        <v>3630</v>
      </c>
      <c r="I318" s="15">
        <v>400</v>
      </c>
      <c r="J318" s="77">
        <v>2</v>
      </c>
      <c r="K318" s="92"/>
    </row>
    <row r="319" spans="1:11" ht="20" x14ac:dyDescent="0.25">
      <c r="A319" s="14" t="s">
        <v>2995</v>
      </c>
      <c r="B319" s="14" t="s">
        <v>3631</v>
      </c>
      <c r="C319" s="14" t="s">
        <v>3204</v>
      </c>
      <c r="D319" s="16">
        <v>45919</v>
      </c>
      <c r="E319" s="16"/>
      <c r="F319" s="14" t="s">
        <v>3298</v>
      </c>
      <c r="G319" s="14" t="s">
        <v>3632</v>
      </c>
      <c r="H319" s="14" t="s">
        <v>3633</v>
      </c>
      <c r="I319" s="15">
        <v>1100</v>
      </c>
      <c r="J319" s="77">
        <v>2</v>
      </c>
      <c r="K319" s="92"/>
    </row>
    <row r="320" spans="1:11" ht="20" x14ac:dyDescent="0.25">
      <c r="A320" s="14" t="s">
        <v>2995</v>
      </c>
      <c r="B320" s="14" t="s">
        <v>3634</v>
      </c>
      <c r="C320" s="14" t="s">
        <v>3216</v>
      </c>
      <c r="D320" s="16">
        <v>45919</v>
      </c>
      <c r="E320" s="16"/>
      <c r="F320" s="14" t="s">
        <v>3423</v>
      </c>
      <c r="G320" s="14" t="s">
        <v>3632</v>
      </c>
      <c r="H320" s="14" t="s">
        <v>3633</v>
      </c>
      <c r="I320" s="15">
        <v>1100</v>
      </c>
      <c r="J320" s="77">
        <v>2</v>
      </c>
      <c r="K320" s="92"/>
    </row>
    <row r="321" spans="1:11" ht="20" x14ac:dyDescent="0.25">
      <c r="A321" s="14" t="s">
        <v>2995</v>
      </c>
      <c r="B321" s="14" t="s">
        <v>3635</v>
      </c>
      <c r="C321" s="14" t="s">
        <v>3636</v>
      </c>
      <c r="D321" s="16">
        <v>45926</v>
      </c>
      <c r="E321" s="16"/>
      <c r="F321" s="14" t="s">
        <v>3423</v>
      </c>
      <c r="G321" s="14" t="s">
        <v>3637</v>
      </c>
      <c r="H321" s="14" t="s">
        <v>3638</v>
      </c>
      <c r="I321" s="15">
        <v>400</v>
      </c>
      <c r="J321" s="77">
        <v>2</v>
      </c>
      <c r="K321" s="92"/>
    </row>
    <row r="322" spans="1:11" ht="20" x14ac:dyDescent="0.25">
      <c r="A322" s="14" t="s">
        <v>2995</v>
      </c>
      <c r="B322" s="14" t="s">
        <v>3639</v>
      </c>
      <c r="C322" s="14" t="s">
        <v>3640</v>
      </c>
      <c r="D322" s="16">
        <v>45926</v>
      </c>
      <c r="E322" s="16"/>
      <c r="F322" s="14" t="s">
        <v>3423</v>
      </c>
      <c r="G322" s="14" t="s">
        <v>3419</v>
      </c>
      <c r="H322" s="14" t="s">
        <v>3641</v>
      </c>
      <c r="I322" s="15">
        <v>400</v>
      </c>
      <c r="J322" s="77">
        <v>2</v>
      </c>
      <c r="K322" s="92"/>
    </row>
    <row r="323" spans="1:11" ht="30" x14ac:dyDescent="0.25">
      <c r="A323" s="14" t="s">
        <v>2995</v>
      </c>
      <c r="B323" s="14" t="s">
        <v>3642</v>
      </c>
      <c r="C323" s="14" t="s">
        <v>5940</v>
      </c>
      <c r="D323" s="16">
        <v>45902</v>
      </c>
      <c r="E323" s="16"/>
      <c r="F323" s="14" t="s">
        <v>3643</v>
      </c>
      <c r="G323" s="14"/>
      <c r="H323" s="14" t="s">
        <v>3464</v>
      </c>
      <c r="I323" s="15">
        <v>815.95</v>
      </c>
      <c r="J323" s="77">
        <v>2</v>
      </c>
      <c r="K323" s="92"/>
    </row>
    <row r="324" spans="1:11" ht="30" x14ac:dyDescent="0.25">
      <c r="A324" s="14" t="s">
        <v>2995</v>
      </c>
      <c r="B324" s="14" t="s">
        <v>3642</v>
      </c>
      <c r="C324" s="14" t="s">
        <v>5941</v>
      </c>
      <c r="D324" s="16">
        <v>45910</v>
      </c>
      <c r="E324" s="16"/>
      <c r="F324" s="14" t="s">
        <v>3644</v>
      </c>
      <c r="G324" s="14"/>
      <c r="H324" s="14" t="s">
        <v>3548</v>
      </c>
      <c r="I324" s="15">
        <v>323.97000000000003</v>
      </c>
      <c r="J324" s="77">
        <v>2</v>
      </c>
      <c r="K324" s="92"/>
    </row>
    <row r="325" spans="1:11" ht="20" x14ac:dyDescent="0.25">
      <c r="A325" s="14" t="s">
        <v>2995</v>
      </c>
      <c r="B325" s="14" t="s">
        <v>3642</v>
      </c>
      <c r="C325" s="14" t="s">
        <v>5942</v>
      </c>
      <c r="D325" s="16">
        <v>45917</v>
      </c>
      <c r="E325" s="16"/>
      <c r="F325" s="14" t="s">
        <v>3645</v>
      </c>
      <c r="G325" s="14"/>
      <c r="H325" s="14" t="s">
        <v>3464</v>
      </c>
      <c r="I325" s="15">
        <v>2581.9499999999998</v>
      </c>
      <c r="J325" s="77">
        <v>2</v>
      </c>
      <c r="K325" s="92"/>
    </row>
    <row r="326" spans="1:11" ht="20" x14ac:dyDescent="0.25">
      <c r="A326" s="14" t="s">
        <v>2995</v>
      </c>
      <c r="B326" s="14" t="s">
        <v>3642</v>
      </c>
      <c r="C326" s="14" t="s">
        <v>5943</v>
      </c>
      <c r="D326" s="16">
        <v>45909</v>
      </c>
      <c r="E326" s="16"/>
      <c r="F326" s="14" t="s">
        <v>3646</v>
      </c>
      <c r="G326" s="14"/>
      <c r="H326" s="14" t="s">
        <v>3647</v>
      </c>
      <c r="I326" s="15">
        <v>2500</v>
      </c>
      <c r="J326" s="77">
        <v>3</v>
      </c>
      <c r="K326" s="92"/>
    </row>
    <row r="327" spans="1:11" ht="20" x14ac:dyDescent="0.25">
      <c r="A327" s="14" t="s">
        <v>2995</v>
      </c>
      <c r="B327" s="14" t="s">
        <v>3642</v>
      </c>
      <c r="C327" s="14" t="s">
        <v>5944</v>
      </c>
      <c r="D327" s="16">
        <v>45909</v>
      </c>
      <c r="E327" s="16"/>
      <c r="F327" s="14" t="s">
        <v>3648</v>
      </c>
      <c r="G327" s="14"/>
      <c r="H327" s="14" t="s">
        <v>3647</v>
      </c>
      <c r="I327" s="15">
        <v>600</v>
      </c>
      <c r="J327" s="77">
        <v>3</v>
      </c>
      <c r="K327" s="92"/>
    </row>
    <row r="328" spans="1:11" ht="20" x14ac:dyDescent="0.25">
      <c r="A328" s="14" t="s">
        <v>2995</v>
      </c>
      <c r="B328" s="14" t="s">
        <v>3642</v>
      </c>
      <c r="C328" s="14" t="s">
        <v>5945</v>
      </c>
      <c r="D328" s="16">
        <v>45911</v>
      </c>
      <c r="E328" s="16"/>
      <c r="F328" s="14" t="s">
        <v>3649</v>
      </c>
      <c r="G328" s="14"/>
      <c r="H328" s="14" t="s">
        <v>3647</v>
      </c>
      <c r="I328" s="15">
        <v>1200</v>
      </c>
      <c r="J328" s="77">
        <v>3</v>
      </c>
      <c r="K328" s="92"/>
    </row>
    <row r="329" spans="1:11" ht="50" x14ac:dyDescent="0.25">
      <c r="A329" s="14" t="s">
        <v>2995</v>
      </c>
      <c r="B329" s="14" t="s">
        <v>3642</v>
      </c>
      <c r="C329" s="14" t="s">
        <v>5946</v>
      </c>
      <c r="D329" s="16">
        <v>45912</v>
      </c>
      <c r="E329" s="16"/>
      <c r="F329" s="14" t="s">
        <v>3650</v>
      </c>
      <c r="G329" s="14"/>
      <c r="H329" s="14" t="s">
        <v>3651</v>
      </c>
      <c r="I329" s="15">
        <v>3149.46</v>
      </c>
      <c r="J329" s="77">
        <v>3</v>
      </c>
      <c r="K329" s="92"/>
    </row>
    <row r="330" spans="1:11" ht="20" x14ac:dyDescent="0.25">
      <c r="A330" s="14" t="s">
        <v>2995</v>
      </c>
      <c r="B330" s="14" t="s">
        <v>3642</v>
      </c>
      <c r="C330" s="14" t="s">
        <v>3167</v>
      </c>
      <c r="D330" s="16">
        <v>45930</v>
      </c>
      <c r="E330" s="16"/>
      <c r="F330" s="14" t="s">
        <v>3652</v>
      </c>
      <c r="G330" s="14"/>
      <c r="H330" s="14" t="s">
        <v>3653</v>
      </c>
      <c r="I330" s="15">
        <v>10947.5</v>
      </c>
      <c r="J330" s="77">
        <v>4</v>
      </c>
      <c r="K330" s="92"/>
    </row>
    <row r="331" spans="1:11" ht="20" x14ac:dyDescent="0.25">
      <c r="A331" s="14" t="s">
        <v>2995</v>
      </c>
      <c r="B331" s="14" t="s">
        <v>3642</v>
      </c>
      <c r="C331" s="14" t="s">
        <v>3167</v>
      </c>
      <c r="D331" s="16">
        <v>45930</v>
      </c>
      <c r="E331" s="16"/>
      <c r="F331" s="14" t="s">
        <v>3654</v>
      </c>
      <c r="G331" s="14"/>
      <c r="H331" s="14" t="s">
        <v>3655</v>
      </c>
      <c r="I331" s="15">
        <v>2765.34</v>
      </c>
      <c r="J331" s="77">
        <v>2</v>
      </c>
      <c r="K331" s="92"/>
    </row>
    <row r="332" spans="1:11" ht="20" x14ac:dyDescent="0.25">
      <c r="A332" s="14" t="s">
        <v>2995</v>
      </c>
      <c r="B332" s="14" t="s">
        <v>3642</v>
      </c>
      <c r="C332" s="14" t="s">
        <v>3167</v>
      </c>
      <c r="D332" s="16">
        <v>45930</v>
      </c>
      <c r="E332" s="16"/>
      <c r="F332" s="14" t="s">
        <v>3656</v>
      </c>
      <c r="G332" s="14"/>
      <c r="H332" s="14" t="s">
        <v>3657</v>
      </c>
      <c r="I332" s="15">
        <v>1194.0999999999999</v>
      </c>
      <c r="J332" s="77">
        <v>2</v>
      </c>
      <c r="K332" s="92"/>
    </row>
    <row r="333" spans="1:11" ht="12.5" x14ac:dyDescent="0.25">
      <c r="A333" s="14" t="s">
        <v>2995</v>
      </c>
      <c r="B333" s="14" t="s">
        <v>3642</v>
      </c>
      <c r="C333" s="14" t="s">
        <v>3167</v>
      </c>
      <c r="D333" s="16">
        <v>45930</v>
      </c>
      <c r="E333" s="16"/>
      <c r="F333" s="14" t="s">
        <v>3658</v>
      </c>
      <c r="G333" s="14"/>
      <c r="H333" s="14" t="s">
        <v>3659</v>
      </c>
      <c r="I333" s="15">
        <v>361.2</v>
      </c>
      <c r="J333" s="77">
        <v>2</v>
      </c>
      <c r="K333" s="92"/>
    </row>
    <row r="334" spans="1:11" ht="30" x14ac:dyDescent="0.25">
      <c r="A334" s="14" t="s">
        <v>2995</v>
      </c>
      <c r="B334" s="14" t="s">
        <v>3642</v>
      </c>
      <c r="C334" s="14" t="s">
        <v>3660</v>
      </c>
      <c r="D334" s="16">
        <v>45898</v>
      </c>
      <c r="E334" s="16">
        <v>45930</v>
      </c>
      <c r="F334" s="14" t="s">
        <v>3661</v>
      </c>
      <c r="G334" s="14" t="s">
        <v>3662</v>
      </c>
      <c r="H334" s="14" t="s">
        <v>3663</v>
      </c>
      <c r="I334" s="15">
        <v>1084</v>
      </c>
      <c r="J334" s="77">
        <v>1</v>
      </c>
      <c r="K334" s="92"/>
    </row>
    <row r="335" spans="1:11" ht="20" x14ac:dyDescent="0.25">
      <c r="A335" s="14" t="s">
        <v>2995</v>
      </c>
      <c r="B335" s="14" t="s">
        <v>3023</v>
      </c>
      <c r="C335" s="14" t="s">
        <v>5936</v>
      </c>
      <c r="D335" s="16">
        <v>45881</v>
      </c>
      <c r="E335" s="16"/>
      <c r="F335" s="14" t="s">
        <v>3664</v>
      </c>
      <c r="G335" s="14"/>
      <c r="H335" s="14" t="s">
        <v>3665</v>
      </c>
      <c r="I335" s="15">
        <v>1920</v>
      </c>
      <c r="J335" s="77">
        <v>3</v>
      </c>
      <c r="K335" s="92"/>
    </row>
    <row r="336" spans="1:11" ht="20" x14ac:dyDescent="0.25">
      <c r="A336" s="14" t="s">
        <v>2995</v>
      </c>
      <c r="B336" s="14" t="s">
        <v>3642</v>
      </c>
      <c r="C336" s="14" t="s">
        <v>5937</v>
      </c>
      <c r="D336" s="16">
        <v>45917</v>
      </c>
      <c r="E336" s="16"/>
      <c r="F336" s="14" t="s">
        <v>3666</v>
      </c>
      <c r="G336" s="14"/>
      <c r="H336" s="14" t="s">
        <v>3665</v>
      </c>
      <c r="I336" s="15">
        <v>3000</v>
      </c>
      <c r="J336" s="77">
        <v>3</v>
      </c>
      <c r="K336" s="92"/>
    </row>
    <row r="337" spans="1:11" ht="20" x14ac:dyDescent="0.25">
      <c r="A337" s="14" t="s">
        <v>2995</v>
      </c>
      <c r="B337" s="14" t="s">
        <v>3642</v>
      </c>
      <c r="C337" s="14" t="s">
        <v>5937</v>
      </c>
      <c r="D337" s="16">
        <v>45923</v>
      </c>
      <c r="E337" s="16"/>
      <c r="F337" s="14" t="s">
        <v>3667</v>
      </c>
      <c r="G337" s="14"/>
      <c r="H337" s="14" t="s">
        <v>3668</v>
      </c>
      <c r="I337" s="15">
        <v>3120</v>
      </c>
      <c r="J337" s="77">
        <v>3</v>
      </c>
      <c r="K337" s="92"/>
    </row>
    <row r="338" spans="1:11" ht="30" x14ac:dyDescent="0.25">
      <c r="A338" s="14" t="s">
        <v>2995</v>
      </c>
      <c r="B338" s="14" t="s">
        <v>3642</v>
      </c>
      <c r="C338" s="14" t="s">
        <v>5938</v>
      </c>
      <c r="D338" s="16">
        <v>45923</v>
      </c>
      <c r="E338" s="16"/>
      <c r="F338" s="14" t="s">
        <v>3669</v>
      </c>
      <c r="G338" s="14"/>
      <c r="H338" s="14" t="s">
        <v>3670</v>
      </c>
      <c r="I338" s="15">
        <v>1650</v>
      </c>
      <c r="J338" s="77">
        <v>3</v>
      </c>
      <c r="K338" s="92"/>
    </row>
    <row r="339" spans="1:11" ht="30" x14ac:dyDescent="0.25">
      <c r="A339" s="14" t="s">
        <v>2995</v>
      </c>
      <c r="B339" s="14" t="s">
        <v>3642</v>
      </c>
      <c r="C339" s="14" t="s">
        <v>5937</v>
      </c>
      <c r="D339" s="16">
        <v>45923</v>
      </c>
      <c r="E339" s="16"/>
      <c r="F339" s="14" t="s">
        <v>3671</v>
      </c>
      <c r="G339" s="14"/>
      <c r="H339" s="14" t="s">
        <v>3670</v>
      </c>
      <c r="I339" s="15">
        <v>2950</v>
      </c>
      <c r="J339" s="77">
        <v>3</v>
      </c>
      <c r="K339" s="92"/>
    </row>
    <row r="340" spans="1:11" ht="20" x14ac:dyDescent="0.25">
      <c r="A340" s="14" t="s">
        <v>2995</v>
      </c>
      <c r="B340" s="14" t="s">
        <v>3023</v>
      </c>
      <c r="C340" s="14" t="s">
        <v>5937</v>
      </c>
      <c r="D340" s="16">
        <v>45883</v>
      </c>
      <c r="E340" s="16"/>
      <c r="F340" s="14" t="s">
        <v>3672</v>
      </c>
      <c r="G340" s="14"/>
      <c r="H340" s="14" t="s">
        <v>3673</v>
      </c>
      <c r="I340" s="15">
        <v>600</v>
      </c>
      <c r="J340" s="77">
        <v>3</v>
      </c>
      <c r="K340" s="92"/>
    </row>
    <row r="341" spans="1:11" ht="20" x14ac:dyDescent="0.25">
      <c r="A341" s="14" t="s">
        <v>2995</v>
      </c>
      <c r="B341" s="14" t="s">
        <v>3023</v>
      </c>
      <c r="C341" s="14" t="s">
        <v>5455</v>
      </c>
      <c r="D341" s="16">
        <v>45881</v>
      </c>
      <c r="E341" s="16"/>
      <c r="F341" s="14" t="s">
        <v>3674</v>
      </c>
      <c r="G341" s="14"/>
      <c r="H341" s="14" t="s">
        <v>3675</v>
      </c>
      <c r="I341" s="15">
        <v>1280</v>
      </c>
      <c r="J341" s="77">
        <v>3</v>
      </c>
      <c r="K341" s="92"/>
    </row>
    <row r="342" spans="1:11" ht="20" x14ac:dyDescent="0.25">
      <c r="A342" s="14" t="s">
        <v>2995</v>
      </c>
      <c r="B342" s="14" t="s">
        <v>3642</v>
      </c>
      <c r="C342" s="14" t="s">
        <v>5937</v>
      </c>
      <c r="D342" s="16">
        <v>45917</v>
      </c>
      <c r="E342" s="16"/>
      <c r="F342" s="14" t="s">
        <v>5939</v>
      </c>
      <c r="G342" s="14"/>
      <c r="H342" s="14" t="s">
        <v>3675</v>
      </c>
      <c r="I342" s="15">
        <v>2000</v>
      </c>
      <c r="J342" s="77">
        <v>3</v>
      </c>
      <c r="K342" s="92"/>
    </row>
    <row r="343" spans="1:11" ht="20" x14ac:dyDescent="0.25">
      <c r="A343" s="14" t="s">
        <v>2995</v>
      </c>
      <c r="B343" s="14" t="s">
        <v>3642</v>
      </c>
      <c r="C343" s="14" t="s">
        <v>5918</v>
      </c>
      <c r="D343" s="16">
        <v>45917</v>
      </c>
      <c r="E343" s="16"/>
      <c r="F343" s="14" t="s">
        <v>3676</v>
      </c>
      <c r="G343" s="14"/>
      <c r="H343" s="14" t="s">
        <v>3677</v>
      </c>
      <c r="I343" s="15">
        <v>1530</v>
      </c>
      <c r="J343" s="77">
        <v>3</v>
      </c>
      <c r="K343" s="92"/>
    </row>
    <row r="344" spans="1:11" ht="20" x14ac:dyDescent="0.25">
      <c r="A344" s="14" t="s">
        <v>2995</v>
      </c>
      <c r="B344" s="14" t="s">
        <v>3642</v>
      </c>
      <c r="C344" s="14" t="s">
        <v>5911</v>
      </c>
      <c r="D344" s="16">
        <v>45917</v>
      </c>
      <c r="E344" s="16"/>
      <c r="F344" s="14" t="s">
        <v>3676</v>
      </c>
      <c r="G344" s="14"/>
      <c r="H344" s="14" t="s">
        <v>3678</v>
      </c>
      <c r="I344" s="15">
        <v>2287</v>
      </c>
      <c r="J344" s="77">
        <v>3</v>
      </c>
      <c r="K344" s="92"/>
    </row>
    <row r="345" spans="1:11" ht="20" x14ac:dyDescent="0.25">
      <c r="A345" s="14" t="s">
        <v>2995</v>
      </c>
      <c r="B345" s="14" t="s">
        <v>3642</v>
      </c>
      <c r="C345" s="14" t="s">
        <v>5914</v>
      </c>
      <c r="D345" s="16">
        <v>45917</v>
      </c>
      <c r="E345" s="16"/>
      <c r="F345" s="14" t="s">
        <v>3679</v>
      </c>
      <c r="G345" s="14"/>
      <c r="H345" s="14" t="s">
        <v>3680</v>
      </c>
      <c r="I345" s="15">
        <v>557.88</v>
      </c>
      <c r="J345" s="77">
        <v>3</v>
      </c>
      <c r="K345" s="92"/>
    </row>
    <row r="346" spans="1:11" ht="20" x14ac:dyDescent="0.25">
      <c r="A346" s="14" t="s">
        <v>2995</v>
      </c>
      <c r="B346" s="14" t="s">
        <v>3642</v>
      </c>
      <c r="C346" s="14" t="s">
        <v>5913</v>
      </c>
      <c r="D346" s="16">
        <v>45917</v>
      </c>
      <c r="E346" s="16"/>
      <c r="F346" s="14" t="s">
        <v>3676</v>
      </c>
      <c r="G346" s="14"/>
      <c r="H346" s="14" t="s">
        <v>3681</v>
      </c>
      <c r="I346" s="15">
        <v>2205.1799999999998</v>
      </c>
      <c r="J346" s="77">
        <v>3</v>
      </c>
      <c r="K346" s="92"/>
    </row>
    <row r="347" spans="1:11" ht="20" x14ac:dyDescent="0.25">
      <c r="A347" s="14" t="s">
        <v>2995</v>
      </c>
      <c r="B347" s="14" t="s">
        <v>3642</v>
      </c>
      <c r="C347" s="14" t="s">
        <v>5905</v>
      </c>
      <c r="D347" s="16">
        <v>45917</v>
      </c>
      <c r="E347" s="16"/>
      <c r="F347" s="14" t="s">
        <v>3676</v>
      </c>
      <c r="G347" s="14"/>
      <c r="H347" s="14" t="s">
        <v>3682</v>
      </c>
      <c r="I347" s="15">
        <v>1729.5</v>
      </c>
      <c r="J347" s="77">
        <v>3</v>
      </c>
      <c r="K347" s="92"/>
    </row>
    <row r="348" spans="1:11" ht="20" x14ac:dyDescent="0.25">
      <c r="A348" s="14" t="s">
        <v>2995</v>
      </c>
      <c r="B348" s="14" t="s">
        <v>3642</v>
      </c>
      <c r="C348" s="14" t="s">
        <v>5906</v>
      </c>
      <c r="D348" s="16">
        <v>45917</v>
      </c>
      <c r="E348" s="16"/>
      <c r="F348" s="14" t="s">
        <v>3676</v>
      </c>
      <c r="G348" s="14"/>
      <c r="H348" s="14" t="s">
        <v>3683</v>
      </c>
      <c r="I348" s="15">
        <v>1664.9</v>
      </c>
      <c r="J348" s="77">
        <v>3</v>
      </c>
      <c r="K348" s="92"/>
    </row>
    <row r="349" spans="1:11" ht="20" x14ac:dyDescent="0.25">
      <c r="A349" s="14" t="s">
        <v>2995</v>
      </c>
      <c r="B349" s="14" t="s">
        <v>3642</v>
      </c>
      <c r="C349" s="14" t="s">
        <v>5916</v>
      </c>
      <c r="D349" s="16">
        <v>45917</v>
      </c>
      <c r="E349" s="16"/>
      <c r="F349" s="14" t="s">
        <v>3676</v>
      </c>
      <c r="G349" s="14"/>
      <c r="H349" s="14" t="s">
        <v>3684</v>
      </c>
      <c r="I349" s="15">
        <v>2064.17</v>
      </c>
      <c r="J349" s="77">
        <v>3</v>
      </c>
      <c r="K349" s="92"/>
    </row>
    <row r="350" spans="1:11" ht="20" x14ac:dyDescent="0.25">
      <c r="A350" s="14" t="s">
        <v>2995</v>
      </c>
      <c r="B350" s="14" t="s">
        <v>3642</v>
      </c>
      <c r="C350" s="14" t="s">
        <v>5919</v>
      </c>
      <c r="D350" s="16">
        <v>45917</v>
      </c>
      <c r="E350" s="16"/>
      <c r="F350" s="14" t="s">
        <v>3676</v>
      </c>
      <c r="G350" s="14"/>
      <c r="H350" s="14" t="s">
        <v>3685</v>
      </c>
      <c r="I350" s="15">
        <v>1020</v>
      </c>
      <c r="J350" s="77">
        <v>3</v>
      </c>
      <c r="K350" s="92"/>
    </row>
    <row r="351" spans="1:11" ht="20" x14ac:dyDescent="0.25">
      <c r="A351" s="14" t="s">
        <v>2995</v>
      </c>
      <c r="B351" s="14" t="s">
        <v>3642</v>
      </c>
      <c r="C351" s="14" t="s">
        <v>5917</v>
      </c>
      <c r="D351" s="16">
        <v>45917</v>
      </c>
      <c r="E351" s="16"/>
      <c r="F351" s="14" t="s">
        <v>3676</v>
      </c>
      <c r="G351" s="14"/>
      <c r="H351" s="14" t="s">
        <v>3686</v>
      </c>
      <c r="I351" s="15">
        <v>2244.63</v>
      </c>
      <c r="J351" s="77">
        <v>3</v>
      </c>
      <c r="K351" s="92"/>
    </row>
    <row r="352" spans="1:11" ht="20" x14ac:dyDescent="0.25">
      <c r="A352" s="14" t="s">
        <v>2995</v>
      </c>
      <c r="B352" s="14" t="s">
        <v>3642</v>
      </c>
      <c r="C352" s="14" t="s">
        <v>5903</v>
      </c>
      <c r="D352" s="16">
        <v>45917</v>
      </c>
      <c r="E352" s="16"/>
      <c r="F352" s="14" t="s">
        <v>3676</v>
      </c>
      <c r="G352" s="14"/>
      <c r="H352" s="14" t="s">
        <v>3687</v>
      </c>
      <c r="I352" s="15">
        <v>510</v>
      </c>
      <c r="J352" s="77">
        <v>3</v>
      </c>
      <c r="K352" s="92"/>
    </row>
    <row r="353" spans="1:11" ht="20" x14ac:dyDescent="0.25">
      <c r="A353" s="14" t="s">
        <v>2995</v>
      </c>
      <c r="B353" s="14" t="s">
        <v>3642</v>
      </c>
      <c r="C353" s="14" t="s">
        <v>5908</v>
      </c>
      <c r="D353" s="16">
        <v>45917</v>
      </c>
      <c r="E353" s="16"/>
      <c r="F353" s="14" t="s">
        <v>3676</v>
      </c>
      <c r="G353" s="14"/>
      <c r="H353" s="14" t="s">
        <v>3688</v>
      </c>
      <c r="I353" s="15">
        <v>1765.6</v>
      </c>
      <c r="J353" s="77">
        <v>3</v>
      </c>
      <c r="K353" s="92"/>
    </row>
    <row r="354" spans="1:11" ht="20" x14ac:dyDescent="0.25">
      <c r="A354" s="14" t="s">
        <v>2995</v>
      </c>
      <c r="B354" s="14" t="s">
        <v>3642</v>
      </c>
      <c r="C354" s="14" t="s">
        <v>5904</v>
      </c>
      <c r="D354" s="16">
        <v>45917</v>
      </c>
      <c r="E354" s="16"/>
      <c r="F354" s="14" t="s">
        <v>3676</v>
      </c>
      <c r="G354" s="14"/>
      <c r="H354" s="14" t="s">
        <v>3689</v>
      </c>
      <c r="I354" s="15">
        <v>1101.32</v>
      </c>
      <c r="J354" s="77">
        <v>3</v>
      </c>
      <c r="K354" s="92"/>
    </row>
    <row r="355" spans="1:11" ht="20" x14ac:dyDescent="0.25">
      <c r="A355" s="14" t="s">
        <v>2995</v>
      </c>
      <c r="B355" s="14" t="s">
        <v>3642</v>
      </c>
      <c r="C355" s="14" t="s">
        <v>5915</v>
      </c>
      <c r="D355" s="16">
        <v>45917</v>
      </c>
      <c r="E355" s="16"/>
      <c r="F355" s="14" t="s">
        <v>3676</v>
      </c>
      <c r="G355" s="14"/>
      <c r="H355" s="14" t="s">
        <v>3690</v>
      </c>
      <c r="I355" s="15">
        <v>1219.5</v>
      </c>
      <c r="J355" s="77">
        <v>3</v>
      </c>
      <c r="K355" s="92"/>
    </row>
    <row r="356" spans="1:11" ht="20" x14ac:dyDescent="0.25">
      <c r="A356" s="14" t="s">
        <v>2995</v>
      </c>
      <c r="B356" s="14" t="s">
        <v>3642</v>
      </c>
      <c r="C356" s="14" t="s">
        <v>5907</v>
      </c>
      <c r="D356" s="16">
        <v>45917</v>
      </c>
      <c r="E356" s="16"/>
      <c r="F356" s="14" t="s">
        <v>3676</v>
      </c>
      <c r="G356" s="14"/>
      <c r="H356" s="14" t="s">
        <v>3691</v>
      </c>
      <c r="I356" s="15">
        <v>2521.6</v>
      </c>
      <c r="J356" s="77">
        <v>3</v>
      </c>
      <c r="K356" s="92"/>
    </row>
    <row r="357" spans="1:11" ht="20" x14ac:dyDescent="0.25">
      <c r="A357" s="14" t="s">
        <v>2995</v>
      </c>
      <c r="B357" s="14" t="s">
        <v>3642</v>
      </c>
      <c r="C357" s="14" t="s">
        <v>5909</v>
      </c>
      <c r="D357" s="16">
        <v>45917</v>
      </c>
      <c r="E357" s="16"/>
      <c r="F357" s="14" t="s">
        <v>3676</v>
      </c>
      <c r="G357" s="14"/>
      <c r="H357" s="14" t="s">
        <v>3692</v>
      </c>
      <c r="I357" s="15">
        <v>1530</v>
      </c>
      <c r="J357" s="77">
        <v>3</v>
      </c>
      <c r="K357" s="92"/>
    </row>
    <row r="358" spans="1:11" ht="20" x14ac:dyDescent="0.25">
      <c r="A358" s="14" t="s">
        <v>2995</v>
      </c>
      <c r="B358" s="14" t="s">
        <v>3642</v>
      </c>
      <c r="C358" s="14" t="s">
        <v>5912</v>
      </c>
      <c r="D358" s="16">
        <v>45917</v>
      </c>
      <c r="E358" s="16"/>
      <c r="F358" s="14" t="s">
        <v>3676</v>
      </c>
      <c r="G358" s="14"/>
      <c r="H358" s="14" t="s">
        <v>3693</v>
      </c>
      <c r="I358" s="15">
        <v>1755.15</v>
      </c>
      <c r="J358" s="77">
        <v>3</v>
      </c>
      <c r="K358" s="92"/>
    </row>
    <row r="359" spans="1:11" ht="20" x14ac:dyDescent="0.25">
      <c r="A359" s="14" t="s">
        <v>2995</v>
      </c>
      <c r="B359" s="14" t="s">
        <v>3642</v>
      </c>
      <c r="C359" s="14" t="s">
        <v>5910</v>
      </c>
      <c r="D359" s="16">
        <v>45919</v>
      </c>
      <c r="E359" s="16"/>
      <c r="F359" s="14" t="s">
        <v>3679</v>
      </c>
      <c r="G359" s="14"/>
      <c r="H359" s="14" t="s">
        <v>3694</v>
      </c>
      <c r="I359" s="15">
        <v>893.44</v>
      </c>
      <c r="J359" s="77">
        <v>3</v>
      </c>
      <c r="K359" s="92"/>
    </row>
    <row r="360" spans="1:11" ht="20" x14ac:dyDescent="0.25">
      <c r="A360" s="14" t="s">
        <v>2995</v>
      </c>
      <c r="B360" s="14" t="s">
        <v>3642</v>
      </c>
      <c r="C360" s="14" t="s">
        <v>5925</v>
      </c>
      <c r="D360" s="16">
        <v>45917</v>
      </c>
      <c r="E360" s="16"/>
      <c r="F360" s="14" t="s">
        <v>3695</v>
      </c>
      <c r="G360" s="14"/>
      <c r="H360" s="14" t="s">
        <v>3696</v>
      </c>
      <c r="I360" s="15">
        <v>2261.34</v>
      </c>
      <c r="J360" s="77">
        <v>3</v>
      </c>
      <c r="K360" s="92"/>
    </row>
    <row r="361" spans="1:11" ht="20" x14ac:dyDescent="0.25">
      <c r="A361" s="14" t="s">
        <v>2995</v>
      </c>
      <c r="B361" s="14" t="s">
        <v>3642</v>
      </c>
      <c r="C361" s="14" t="s">
        <v>5920</v>
      </c>
      <c r="D361" s="16">
        <v>45917</v>
      </c>
      <c r="E361" s="16"/>
      <c r="F361" s="14" t="s">
        <v>3695</v>
      </c>
      <c r="G361" s="14"/>
      <c r="H361" s="14" t="s">
        <v>3697</v>
      </c>
      <c r="I361" s="15">
        <v>1882.02</v>
      </c>
      <c r="J361" s="77">
        <v>3</v>
      </c>
      <c r="K361" s="92"/>
    </row>
    <row r="362" spans="1:11" ht="20" x14ac:dyDescent="0.25">
      <c r="A362" s="14" t="s">
        <v>2995</v>
      </c>
      <c r="B362" s="14" t="s">
        <v>3642</v>
      </c>
      <c r="C362" s="14" t="s">
        <v>5923</v>
      </c>
      <c r="D362" s="16">
        <v>45917</v>
      </c>
      <c r="E362" s="16"/>
      <c r="F362" s="14" t="s">
        <v>3695</v>
      </c>
      <c r="G362" s="14"/>
      <c r="H362" s="14" t="s">
        <v>3698</v>
      </c>
      <c r="I362" s="15">
        <v>2863.05</v>
      </c>
      <c r="J362" s="77">
        <v>3</v>
      </c>
      <c r="K362" s="92"/>
    </row>
    <row r="363" spans="1:11" ht="20" x14ac:dyDescent="0.25">
      <c r="A363" s="14" t="s">
        <v>2995</v>
      </c>
      <c r="B363" s="14" t="s">
        <v>3642</v>
      </c>
      <c r="C363" s="14" t="s">
        <v>5921</v>
      </c>
      <c r="D363" s="16">
        <v>45917</v>
      </c>
      <c r="E363" s="16"/>
      <c r="F363" s="14" t="s">
        <v>3695</v>
      </c>
      <c r="G363" s="14"/>
      <c r="H363" s="14" t="s">
        <v>3699</v>
      </c>
      <c r="I363" s="15">
        <v>3106.18</v>
      </c>
      <c r="J363" s="77">
        <v>3</v>
      </c>
      <c r="K363" s="92"/>
    </row>
    <row r="364" spans="1:11" ht="20" x14ac:dyDescent="0.25">
      <c r="A364" s="14" t="s">
        <v>2995</v>
      </c>
      <c r="B364" s="14" t="s">
        <v>3642</v>
      </c>
      <c r="C364" s="14" t="s">
        <v>5931</v>
      </c>
      <c r="D364" s="16">
        <v>45917</v>
      </c>
      <c r="E364" s="16"/>
      <c r="F364" s="14" t="s">
        <v>3695</v>
      </c>
      <c r="G364" s="14"/>
      <c r="H364" s="14" t="s">
        <v>3700</v>
      </c>
      <c r="I364" s="15">
        <v>2145.8200000000002</v>
      </c>
      <c r="J364" s="77">
        <v>3</v>
      </c>
      <c r="K364" s="92"/>
    </row>
    <row r="365" spans="1:11" ht="20" x14ac:dyDescent="0.25">
      <c r="A365" s="14" t="s">
        <v>2995</v>
      </c>
      <c r="B365" s="14" t="s">
        <v>3642</v>
      </c>
      <c r="C365" s="14" t="s">
        <v>5934</v>
      </c>
      <c r="D365" s="16">
        <v>45917</v>
      </c>
      <c r="E365" s="16"/>
      <c r="F365" s="14" t="s">
        <v>3695</v>
      </c>
      <c r="G365" s="14"/>
      <c r="H365" s="14" t="s">
        <v>3701</v>
      </c>
      <c r="I365" s="15">
        <v>2944.28</v>
      </c>
      <c r="J365" s="77">
        <v>3</v>
      </c>
      <c r="K365" s="92"/>
    </row>
    <row r="366" spans="1:11" ht="20" x14ac:dyDescent="0.25">
      <c r="A366" s="14" t="s">
        <v>2995</v>
      </c>
      <c r="B366" s="14" t="s">
        <v>3642</v>
      </c>
      <c r="C366" s="14" t="s">
        <v>5928</v>
      </c>
      <c r="D366" s="16">
        <v>45917</v>
      </c>
      <c r="E366" s="16"/>
      <c r="F366" s="14" t="s">
        <v>3695</v>
      </c>
      <c r="G366" s="14"/>
      <c r="H366" s="14" t="s">
        <v>3702</v>
      </c>
      <c r="I366" s="15">
        <v>1775.74</v>
      </c>
      <c r="J366" s="77">
        <v>3</v>
      </c>
      <c r="K366" s="92"/>
    </row>
    <row r="367" spans="1:11" ht="20" x14ac:dyDescent="0.25">
      <c r="A367" s="14" t="s">
        <v>2995</v>
      </c>
      <c r="B367" s="14" t="s">
        <v>3642</v>
      </c>
      <c r="C367" s="14" t="s">
        <v>5927</v>
      </c>
      <c r="D367" s="16">
        <v>45917</v>
      </c>
      <c r="E367" s="16"/>
      <c r="F367" s="14" t="s">
        <v>3695</v>
      </c>
      <c r="G367" s="14"/>
      <c r="H367" s="14" t="s">
        <v>3703</v>
      </c>
      <c r="I367" s="15">
        <v>4231.7</v>
      </c>
      <c r="J367" s="77">
        <v>3</v>
      </c>
      <c r="K367" s="92"/>
    </row>
    <row r="368" spans="1:11" ht="20" x14ac:dyDescent="0.25">
      <c r="A368" s="14" t="s">
        <v>2995</v>
      </c>
      <c r="B368" s="14" t="s">
        <v>3642</v>
      </c>
      <c r="C368" s="14" t="s">
        <v>5922</v>
      </c>
      <c r="D368" s="16">
        <v>45917</v>
      </c>
      <c r="E368" s="16"/>
      <c r="F368" s="14" t="s">
        <v>3695</v>
      </c>
      <c r="G368" s="14"/>
      <c r="H368" s="14" t="s">
        <v>3704</v>
      </c>
      <c r="I368" s="15">
        <v>2041.8</v>
      </c>
      <c r="J368" s="77">
        <v>3</v>
      </c>
      <c r="K368" s="92"/>
    </row>
    <row r="369" spans="1:11" ht="20" x14ac:dyDescent="0.25">
      <c r="A369" s="14" t="s">
        <v>2995</v>
      </c>
      <c r="B369" s="14" t="s">
        <v>3642</v>
      </c>
      <c r="C369" s="14" t="s">
        <v>5935</v>
      </c>
      <c r="D369" s="16">
        <v>45917</v>
      </c>
      <c r="E369" s="16"/>
      <c r="F369" s="14" t="s">
        <v>3695</v>
      </c>
      <c r="G369" s="14"/>
      <c r="H369" s="14" t="s">
        <v>3705</v>
      </c>
      <c r="I369" s="15">
        <v>2550</v>
      </c>
      <c r="J369" s="77">
        <v>3</v>
      </c>
      <c r="K369" s="92"/>
    </row>
    <row r="370" spans="1:11" ht="20" x14ac:dyDescent="0.25">
      <c r="A370" s="14" t="s">
        <v>2995</v>
      </c>
      <c r="B370" s="14" t="s">
        <v>3642</v>
      </c>
      <c r="C370" s="14" t="s">
        <v>5926</v>
      </c>
      <c r="D370" s="16">
        <v>45917</v>
      </c>
      <c r="E370" s="16"/>
      <c r="F370" s="14" t="s">
        <v>3695</v>
      </c>
      <c r="G370" s="14"/>
      <c r="H370" s="14" t="s">
        <v>3706</v>
      </c>
      <c r="I370" s="15">
        <v>2009.7</v>
      </c>
      <c r="J370" s="77">
        <v>3</v>
      </c>
      <c r="K370" s="92"/>
    </row>
    <row r="371" spans="1:11" ht="20" x14ac:dyDescent="0.25">
      <c r="A371" s="14" t="s">
        <v>2995</v>
      </c>
      <c r="B371" s="14" t="s">
        <v>3642</v>
      </c>
      <c r="C371" s="14" t="s">
        <v>5924</v>
      </c>
      <c r="D371" s="16">
        <v>45917</v>
      </c>
      <c r="E371" s="16"/>
      <c r="F371" s="14" t="s">
        <v>3695</v>
      </c>
      <c r="G371" s="14"/>
      <c r="H371" s="14" t="s">
        <v>3707</v>
      </c>
      <c r="I371" s="15">
        <v>2533</v>
      </c>
      <c r="J371" s="77">
        <v>3</v>
      </c>
      <c r="K371" s="92"/>
    </row>
    <row r="372" spans="1:11" ht="20" x14ac:dyDescent="0.25">
      <c r="A372" s="14" t="s">
        <v>2995</v>
      </c>
      <c r="B372" s="14" t="s">
        <v>3642</v>
      </c>
      <c r="C372" s="14" t="s">
        <v>5930</v>
      </c>
      <c r="D372" s="16">
        <v>45917</v>
      </c>
      <c r="E372" s="16"/>
      <c r="F372" s="14" t="s">
        <v>3695</v>
      </c>
      <c r="G372" s="14"/>
      <c r="H372" s="14" t="s">
        <v>3708</v>
      </c>
      <c r="I372" s="15">
        <v>1729.4</v>
      </c>
      <c r="J372" s="77">
        <v>3</v>
      </c>
      <c r="K372" s="92"/>
    </row>
    <row r="373" spans="1:11" ht="20" x14ac:dyDescent="0.25">
      <c r="A373" s="14" t="s">
        <v>2995</v>
      </c>
      <c r="B373" s="14" t="s">
        <v>3642</v>
      </c>
      <c r="C373" s="14" t="s">
        <v>5932</v>
      </c>
      <c r="D373" s="16">
        <v>45917</v>
      </c>
      <c r="E373" s="16"/>
      <c r="F373" s="14" t="s">
        <v>3695</v>
      </c>
      <c r="G373" s="14"/>
      <c r="H373" s="14" t="s">
        <v>3709</v>
      </c>
      <c r="I373" s="15">
        <v>2037.52</v>
      </c>
      <c r="J373" s="77">
        <v>3</v>
      </c>
      <c r="K373" s="92"/>
    </row>
    <row r="374" spans="1:11" ht="20" x14ac:dyDescent="0.25">
      <c r="A374" s="14" t="s">
        <v>2995</v>
      </c>
      <c r="B374" s="14" t="s">
        <v>3642</v>
      </c>
      <c r="C374" s="14" t="s">
        <v>5933</v>
      </c>
      <c r="D374" s="16">
        <v>45917</v>
      </c>
      <c r="E374" s="16"/>
      <c r="F374" s="14" t="s">
        <v>3695</v>
      </c>
      <c r="G374" s="14"/>
      <c r="H374" s="14" t="s">
        <v>3710</v>
      </c>
      <c r="I374" s="15">
        <v>1796.19</v>
      </c>
      <c r="J374" s="77">
        <v>3</v>
      </c>
      <c r="K374" s="92"/>
    </row>
    <row r="375" spans="1:11" ht="20" x14ac:dyDescent="0.25">
      <c r="A375" s="14" t="s">
        <v>2995</v>
      </c>
      <c r="B375" s="14" t="s">
        <v>3642</v>
      </c>
      <c r="C375" s="14" t="s">
        <v>5929</v>
      </c>
      <c r="D375" s="16">
        <v>45917</v>
      </c>
      <c r="E375" s="16"/>
      <c r="F375" s="14" t="s">
        <v>3695</v>
      </c>
      <c r="G375" s="14"/>
      <c r="H375" s="14" t="s">
        <v>3711</v>
      </c>
      <c r="I375" s="15">
        <v>3217.74</v>
      </c>
      <c r="J375" s="77">
        <v>3</v>
      </c>
      <c r="K375" s="92"/>
    </row>
    <row r="376" spans="1:11" ht="20" x14ac:dyDescent="0.25">
      <c r="A376" s="14" t="s">
        <v>2995</v>
      </c>
      <c r="B376" s="14" t="s">
        <v>3642</v>
      </c>
      <c r="C376" s="14" t="s">
        <v>5923</v>
      </c>
      <c r="D376" s="16">
        <v>45926</v>
      </c>
      <c r="E376" s="16"/>
      <c r="F376" s="14" t="s">
        <v>3712</v>
      </c>
      <c r="G376" s="14"/>
      <c r="H376" s="14" t="s">
        <v>3698</v>
      </c>
      <c r="I376" s="15">
        <v>700</v>
      </c>
      <c r="J376" s="77">
        <v>3</v>
      </c>
      <c r="K376" s="92"/>
    </row>
    <row r="377" spans="1:11" ht="20" x14ac:dyDescent="0.25">
      <c r="A377" s="14" t="s">
        <v>2995</v>
      </c>
      <c r="B377" s="14" t="s">
        <v>3642</v>
      </c>
      <c r="C377" s="14" t="s">
        <v>5921</v>
      </c>
      <c r="D377" s="16">
        <v>45926</v>
      </c>
      <c r="E377" s="16"/>
      <c r="F377" s="14" t="s">
        <v>3713</v>
      </c>
      <c r="G377" s="14"/>
      <c r="H377" s="14" t="s">
        <v>3699</v>
      </c>
      <c r="I377" s="15">
        <v>500</v>
      </c>
      <c r="J377" s="77">
        <v>3</v>
      </c>
      <c r="K377" s="92"/>
    </row>
    <row r="378" spans="1:11" ht="20" x14ac:dyDescent="0.25">
      <c r="A378" s="14" t="s">
        <v>2995</v>
      </c>
      <c r="B378" s="14" t="s">
        <v>3714</v>
      </c>
      <c r="C378" s="14" t="s">
        <v>5920</v>
      </c>
      <c r="D378" s="16">
        <v>45939</v>
      </c>
      <c r="E378" s="16"/>
      <c r="F378" s="14" t="s">
        <v>3712</v>
      </c>
      <c r="G378" s="14"/>
      <c r="H378" s="14" t="s">
        <v>3697</v>
      </c>
      <c r="I378" s="15">
        <v>700</v>
      </c>
      <c r="J378" s="77">
        <v>3</v>
      </c>
      <c r="K378" s="92"/>
    </row>
    <row r="379" spans="1:11" ht="20" x14ac:dyDescent="0.25">
      <c r="A379" s="14" t="s">
        <v>2995</v>
      </c>
      <c r="B379" s="14" t="s">
        <v>3714</v>
      </c>
      <c r="C379" s="14" t="s">
        <v>5922</v>
      </c>
      <c r="D379" s="16">
        <v>45937</v>
      </c>
      <c r="E379" s="16"/>
      <c r="F379" s="14" t="s">
        <v>3715</v>
      </c>
      <c r="G379" s="14"/>
      <c r="H379" s="14" t="s">
        <v>3704</v>
      </c>
      <c r="I379" s="15">
        <v>350</v>
      </c>
      <c r="J379" s="77">
        <v>3</v>
      </c>
      <c r="K379" s="92"/>
    </row>
    <row r="380" spans="1:11" ht="20" x14ac:dyDescent="0.25">
      <c r="A380" s="14" t="s">
        <v>2995</v>
      </c>
      <c r="B380" s="14" t="s">
        <v>3714</v>
      </c>
      <c r="C380" s="14" t="s">
        <v>5929</v>
      </c>
      <c r="D380" s="16">
        <v>45937</v>
      </c>
      <c r="E380" s="16"/>
      <c r="F380" s="14" t="s">
        <v>3715</v>
      </c>
      <c r="G380" s="14"/>
      <c r="H380" s="14" t="s">
        <v>3711</v>
      </c>
      <c r="I380" s="15">
        <v>350</v>
      </c>
      <c r="J380" s="77">
        <v>3</v>
      </c>
      <c r="K380" s="92"/>
    </row>
    <row r="381" spans="1:11" ht="12.5" x14ac:dyDescent="0.25">
      <c r="A381" s="14" t="s">
        <v>2995</v>
      </c>
      <c r="B381" s="14" t="s">
        <v>3716</v>
      </c>
      <c r="C381" s="14" t="s">
        <v>3717</v>
      </c>
      <c r="D381" s="16">
        <v>45937</v>
      </c>
      <c r="E381" s="16"/>
      <c r="F381" s="14" t="s">
        <v>3718</v>
      </c>
      <c r="G381" s="14" t="s">
        <v>3719</v>
      </c>
      <c r="H381" s="14" t="s">
        <v>3720</v>
      </c>
      <c r="I381" s="15">
        <v>1839.45</v>
      </c>
      <c r="J381" s="77">
        <v>2</v>
      </c>
      <c r="K381" s="92"/>
    </row>
    <row r="382" spans="1:11" ht="20" x14ac:dyDescent="0.25">
      <c r="A382" s="14" t="s">
        <v>2995</v>
      </c>
      <c r="B382" s="14" t="s">
        <v>3721</v>
      </c>
      <c r="C382" s="14" t="s">
        <v>3722</v>
      </c>
      <c r="D382" s="16">
        <v>45938</v>
      </c>
      <c r="E382" s="16"/>
      <c r="F382" s="14" t="s">
        <v>3723</v>
      </c>
      <c r="G382" s="14" t="s">
        <v>3724</v>
      </c>
      <c r="H382" s="14" t="s">
        <v>3725</v>
      </c>
      <c r="I382" s="15">
        <v>1600</v>
      </c>
      <c r="J382" s="77">
        <v>2</v>
      </c>
      <c r="K382" s="92"/>
    </row>
    <row r="383" spans="1:11" ht="30" x14ac:dyDescent="0.25">
      <c r="A383" s="14" t="s">
        <v>2995</v>
      </c>
      <c r="B383" s="14" t="s">
        <v>3726</v>
      </c>
      <c r="C383" s="14" t="s">
        <v>3727</v>
      </c>
      <c r="D383" s="16">
        <v>45938</v>
      </c>
      <c r="E383" s="16"/>
      <c r="F383" s="14" t="s">
        <v>3728</v>
      </c>
      <c r="G383" s="14" t="s">
        <v>3729</v>
      </c>
      <c r="H383" s="14" t="s">
        <v>3730</v>
      </c>
      <c r="I383" s="15">
        <v>800</v>
      </c>
      <c r="J383" s="77">
        <v>2</v>
      </c>
      <c r="K383" s="92"/>
    </row>
    <row r="384" spans="1:11" ht="30" x14ac:dyDescent="0.25">
      <c r="A384" s="14" t="s">
        <v>2995</v>
      </c>
      <c r="B384" s="14" t="s">
        <v>3731</v>
      </c>
      <c r="C384" s="14" t="s">
        <v>3093</v>
      </c>
      <c r="D384" s="16">
        <v>45938</v>
      </c>
      <c r="E384" s="16"/>
      <c r="F384" s="14" t="s">
        <v>3732</v>
      </c>
      <c r="G384" s="14" t="s">
        <v>3729</v>
      </c>
      <c r="H384" s="14" t="s">
        <v>3730</v>
      </c>
      <c r="I384" s="15">
        <v>800</v>
      </c>
      <c r="J384" s="77">
        <v>2</v>
      </c>
      <c r="K384" s="92"/>
    </row>
    <row r="385" spans="1:11" ht="20" x14ac:dyDescent="0.25">
      <c r="A385" s="14" t="s">
        <v>2995</v>
      </c>
      <c r="B385" s="14" t="s">
        <v>3733</v>
      </c>
      <c r="C385" s="14" t="s">
        <v>3734</v>
      </c>
      <c r="D385" s="16">
        <v>45777</v>
      </c>
      <c r="E385" s="16"/>
      <c r="F385" s="14" t="s">
        <v>3735</v>
      </c>
      <c r="G385" s="14" t="s">
        <v>3736</v>
      </c>
      <c r="H385" s="14" t="s">
        <v>3737</v>
      </c>
      <c r="I385" s="15">
        <v>11970</v>
      </c>
      <c r="J385" s="77">
        <v>3</v>
      </c>
      <c r="K385" s="92"/>
    </row>
    <row r="386" spans="1:11" ht="20" x14ac:dyDescent="0.25">
      <c r="A386" s="14" t="s">
        <v>2995</v>
      </c>
      <c r="B386" s="14" t="s">
        <v>3738</v>
      </c>
      <c r="C386" s="14" t="s">
        <v>3739</v>
      </c>
      <c r="D386" s="16">
        <v>45938</v>
      </c>
      <c r="E386" s="16"/>
      <c r="F386" s="14" t="s">
        <v>3740</v>
      </c>
      <c r="G386" s="14" t="s">
        <v>3736</v>
      </c>
      <c r="H386" s="14" t="s">
        <v>3737</v>
      </c>
      <c r="I386" s="15">
        <v>2170</v>
      </c>
      <c r="J386" s="77">
        <v>3</v>
      </c>
      <c r="K386" s="92"/>
    </row>
    <row r="387" spans="1:11" ht="12.5" x14ac:dyDescent="0.25">
      <c r="A387" s="14" t="s">
        <v>2995</v>
      </c>
      <c r="B387" s="14" t="s">
        <v>3741</v>
      </c>
      <c r="C387" s="14" t="s">
        <v>3742</v>
      </c>
      <c r="D387" s="16">
        <v>45938</v>
      </c>
      <c r="E387" s="16"/>
      <c r="F387" s="14" t="s">
        <v>3743</v>
      </c>
      <c r="G387" s="14"/>
      <c r="H387" s="14" t="s">
        <v>3744</v>
      </c>
      <c r="I387" s="15">
        <v>524.4</v>
      </c>
      <c r="J387" s="77">
        <v>3</v>
      </c>
      <c r="K387" s="92"/>
    </row>
    <row r="388" spans="1:11" ht="12.5" x14ac:dyDescent="0.25">
      <c r="A388" s="14" t="s">
        <v>2995</v>
      </c>
      <c r="B388" s="14" t="s">
        <v>3745</v>
      </c>
      <c r="C388" s="14" t="s">
        <v>3746</v>
      </c>
      <c r="D388" s="16">
        <v>45938</v>
      </c>
      <c r="E388" s="16"/>
      <c r="F388" s="14" t="s">
        <v>3743</v>
      </c>
      <c r="G388" s="14"/>
      <c r="H388" s="14" t="s">
        <v>3744</v>
      </c>
      <c r="I388" s="15">
        <v>2809.6</v>
      </c>
      <c r="J388" s="77">
        <v>3</v>
      </c>
      <c r="K388" s="92"/>
    </row>
    <row r="389" spans="1:11" ht="12.5" x14ac:dyDescent="0.25">
      <c r="A389" s="14" t="s">
        <v>2995</v>
      </c>
      <c r="B389" s="14" t="s">
        <v>3747</v>
      </c>
      <c r="C389" s="14" t="s">
        <v>3748</v>
      </c>
      <c r="D389" s="16">
        <v>45940</v>
      </c>
      <c r="E389" s="16"/>
      <c r="F389" s="14" t="s">
        <v>3743</v>
      </c>
      <c r="G389" s="14"/>
      <c r="H389" s="14" t="s">
        <v>3744</v>
      </c>
      <c r="I389" s="15">
        <v>3356</v>
      </c>
      <c r="J389" s="77">
        <v>3</v>
      </c>
      <c r="K389" s="92"/>
    </row>
    <row r="390" spans="1:11" ht="20" x14ac:dyDescent="0.25">
      <c r="A390" s="14" t="s">
        <v>2995</v>
      </c>
      <c r="B390" s="14" t="s">
        <v>3749</v>
      </c>
      <c r="C390" s="14" t="s">
        <v>3356</v>
      </c>
      <c r="D390" s="16">
        <v>45938</v>
      </c>
      <c r="E390" s="16"/>
      <c r="F390" s="14" t="s">
        <v>3750</v>
      </c>
      <c r="G390" s="14" t="s">
        <v>3751</v>
      </c>
      <c r="H390" s="14" t="s">
        <v>3752</v>
      </c>
      <c r="I390" s="15">
        <v>5000</v>
      </c>
      <c r="J390" s="77">
        <v>2</v>
      </c>
      <c r="K390" s="92"/>
    </row>
    <row r="391" spans="1:11" ht="20" x14ac:dyDescent="0.25">
      <c r="A391" s="14" t="s">
        <v>2995</v>
      </c>
      <c r="B391" s="14" t="s">
        <v>3753</v>
      </c>
      <c r="C391" s="14" t="s">
        <v>3754</v>
      </c>
      <c r="D391" s="16">
        <v>45938</v>
      </c>
      <c r="E391" s="16"/>
      <c r="F391" s="14" t="s">
        <v>3755</v>
      </c>
      <c r="G391" s="14"/>
      <c r="H391" s="14" t="s">
        <v>3756</v>
      </c>
      <c r="I391" s="15">
        <v>300</v>
      </c>
      <c r="J391" s="77">
        <v>3</v>
      </c>
      <c r="K391" s="92"/>
    </row>
    <row r="392" spans="1:11" ht="20" x14ac:dyDescent="0.25">
      <c r="A392" s="14" t="s">
        <v>2995</v>
      </c>
      <c r="B392" s="14" t="s">
        <v>3757</v>
      </c>
      <c r="C392" s="14" t="s">
        <v>3758</v>
      </c>
      <c r="D392" s="16">
        <v>45938</v>
      </c>
      <c r="E392" s="16"/>
      <c r="F392" s="14" t="s">
        <v>3759</v>
      </c>
      <c r="G392" s="14" t="s">
        <v>3268</v>
      </c>
      <c r="H392" s="14" t="s">
        <v>3269</v>
      </c>
      <c r="I392" s="15">
        <v>4837.34</v>
      </c>
      <c r="J392" s="77">
        <v>4</v>
      </c>
      <c r="K392" s="92"/>
    </row>
    <row r="393" spans="1:11" ht="30" x14ac:dyDescent="0.25">
      <c r="A393" s="14" t="s">
        <v>2995</v>
      </c>
      <c r="B393" s="14" t="s">
        <v>3760</v>
      </c>
      <c r="C393" s="14" t="s">
        <v>3761</v>
      </c>
      <c r="D393" s="16">
        <v>45938</v>
      </c>
      <c r="E393" s="16"/>
      <c r="F393" s="14" t="s">
        <v>3762</v>
      </c>
      <c r="G393" s="14" t="s">
        <v>3268</v>
      </c>
      <c r="H393" s="14" t="s">
        <v>3269</v>
      </c>
      <c r="I393" s="15">
        <v>1733.98</v>
      </c>
      <c r="J393" s="77">
        <v>4</v>
      </c>
      <c r="K393" s="92"/>
    </row>
    <row r="394" spans="1:11" ht="20" x14ac:dyDescent="0.25">
      <c r="A394" s="14" t="s">
        <v>2995</v>
      </c>
      <c r="B394" s="14" t="s">
        <v>3763</v>
      </c>
      <c r="C394" s="14" t="s">
        <v>3764</v>
      </c>
      <c r="D394" s="16">
        <v>45937</v>
      </c>
      <c r="E394" s="16"/>
      <c r="F394" s="14" t="s">
        <v>3765</v>
      </c>
      <c r="G394" s="14" t="s">
        <v>3766</v>
      </c>
      <c r="H394" s="14" t="s">
        <v>3767</v>
      </c>
      <c r="I394" s="15">
        <v>738</v>
      </c>
      <c r="J394" s="77">
        <v>3</v>
      </c>
      <c r="K394" s="92"/>
    </row>
    <row r="395" spans="1:11" ht="20" x14ac:dyDescent="0.25">
      <c r="A395" s="14" t="s">
        <v>2995</v>
      </c>
      <c r="B395" s="14" t="s">
        <v>3768</v>
      </c>
      <c r="C395" s="14" t="s">
        <v>3769</v>
      </c>
      <c r="D395" s="16">
        <v>45938</v>
      </c>
      <c r="E395" s="16"/>
      <c r="F395" s="14" t="s">
        <v>3770</v>
      </c>
      <c r="G395" s="14" t="s">
        <v>3241</v>
      </c>
      <c r="H395" s="14" t="s">
        <v>3242</v>
      </c>
      <c r="I395" s="15">
        <v>719</v>
      </c>
      <c r="J395" s="77">
        <v>3</v>
      </c>
      <c r="K395" s="92"/>
    </row>
    <row r="396" spans="1:11" ht="20" x14ac:dyDescent="0.25">
      <c r="A396" s="14" t="s">
        <v>2995</v>
      </c>
      <c r="B396" s="14" t="s">
        <v>3771</v>
      </c>
      <c r="C396" s="14" t="s">
        <v>3772</v>
      </c>
      <c r="D396" s="16">
        <v>45938</v>
      </c>
      <c r="E396" s="16"/>
      <c r="F396" s="14" t="s">
        <v>3773</v>
      </c>
      <c r="G396" s="14" t="s">
        <v>3241</v>
      </c>
      <c r="H396" s="14" t="s">
        <v>3242</v>
      </c>
      <c r="I396" s="15">
        <v>6317.5</v>
      </c>
      <c r="J396" s="77">
        <v>3</v>
      </c>
      <c r="K396" s="92"/>
    </row>
    <row r="397" spans="1:11" ht="12.5" x14ac:dyDescent="0.25">
      <c r="A397" s="14" t="s">
        <v>2995</v>
      </c>
      <c r="B397" s="14" t="s">
        <v>3774</v>
      </c>
      <c r="C397" s="14" t="s">
        <v>3427</v>
      </c>
      <c r="D397" s="16">
        <v>45938</v>
      </c>
      <c r="E397" s="16"/>
      <c r="F397" s="14" t="s">
        <v>3775</v>
      </c>
      <c r="G397" s="14" t="s">
        <v>3776</v>
      </c>
      <c r="H397" s="14" t="s">
        <v>3777</v>
      </c>
      <c r="I397" s="15">
        <v>1300</v>
      </c>
      <c r="J397" s="77">
        <v>3</v>
      </c>
      <c r="K397" s="92"/>
    </row>
    <row r="398" spans="1:11" ht="20" x14ac:dyDescent="0.25">
      <c r="A398" s="14" t="s">
        <v>2995</v>
      </c>
      <c r="B398" s="14" t="s">
        <v>3778</v>
      </c>
      <c r="C398" s="14" t="s">
        <v>3779</v>
      </c>
      <c r="D398" s="16">
        <v>45936</v>
      </c>
      <c r="E398" s="16"/>
      <c r="F398" s="14" t="s">
        <v>3780</v>
      </c>
      <c r="G398" s="14" t="s">
        <v>3781</v>
      </c>
      <c r="H398" s="14" t="s">
        <v>3782</v>
      </c>
      <c r="I398" s="15">
        <v>2000</v>
      </c>
      <c r="J398" s="77">
        <v>3</v>
      </c>
      <c r="K398" s="92"/>
    </row>
    <row r="399" spans="1:11" ht="20" x14ac:dyDescent="0.25">
      <c r="A399" s="14" t="s">
        <v>2995</v>
      </c>
      <c r="B399" s="14" t="s">
        <v>3783</v>
      </c>
      <c r="C399" s="14" t="s">
        <v>3297</v>
      </c>
      <c r="D399" s="16">
        <v>45938</v>
      </c>
      <c r="E399" s="16"/>
      <c r="F399" s="14" t="s">
        <v>3784</v>
      </c>
      <c r="G399" s="14" t="s">
        <v>3336</v>
      </c>
      <c r="H399" s="14" t="s">
        <v>3337</v>
      </c>
      <c r="I399" s="15">
        <v>900</v>
      </c>
      <c r="J399" s="77">
        <v>3</v>
      </c>
      <c r="K399" s="92"/>
    </row>
    <row r="400" spans="1:11" ht="12.5" x14ac:dyDescent="0.25">
      <c r="A400" s="14" t="s">
        <v>2995</v>
      </c>
      <c r="B400" s="14" t="s">
        <v>3785</v>
      </c>
      <c r="C400" s="14" t="s">
        <v>3786</v>
      </c>
      <c r="D400" s="16">
        <v>45938</v>
      </c>
      <c r="E400" s="16"/>
      <c r="F400" s="14" t="s">
        <v>3743</v>
      </c>
      <c r="G400" s="14"/>
      <c r="H400" s="14" t="s">
        <v>3744</v>
      </c>
      <c r="I400" s="15">
        <v>263.5</v>
      </c>
      <c r="J400" s="77">
        <v>3</v>
      </c>
      <c r="K400" s="92"/>
    </row>
    <row r="401" spans="1:11" ht="20" x14ac:dyDescent="0.25">
      <c r="A401" s="14" t="s">
        <v>2995</v>
      </c>
      <c r="B401" s="14" t="s">
        <v>3787</v>
      </c>
      <c r="C401" s="14" t="s">
        <v>3788</v>
      </c>
      <c r="D401" s="16">
        <v>45938</v>
      </c>
      <c r="E401" s="16"/>
      <c r="F401" s="14" t="s">
        <v>3789</v>
      </c>
      <c r="G401" s="14" t="s">
        <v>3736</v>
      </c>
      <c r="H401" s="14" t="s">
        <v>3737</v>
      </c>
      <c r="I401" s="15">
        <v>604.1</v>
      </c>
      <c r="J401" s="77">
        <v>3</v>
      </c>
      <c r="K401" s="92"/>
    </row>
    <row r="402" spans="1:11" ht="20" x14ac:dyDescent="0.25">
      <c r="A402" s="14" t="s">
        <v>2995</v>
      </c>
      <c r="B402" s="14" t="s">
        <v>3790</v>
      </c>
      <c r="C402" s="14" t="s">
        <v>3791</v>
      </c>
      <c r="D402" s="16">
        <v>45938</v>
      </c>
      <c r="E402" s="16"/>
      <c r="F402" s="14" t="s">
        <v>3792</v>
      </c>
      <c r="G402" s="14" t="s">
        <v>3736</v>
      </c>
      <c r="H402" s="14" t="s">
        <v>3737</v>
      </c>
      <c r="I402" s="15">
        <v>152</v>
      </c>
      <c r="J402" s="77">
        <v>3</v>
      </c>
      <c r="K402" s="92"/>
    </row>
    <row r="403" spans="1:11" ht="30" x14ac:dyDescent="0.25">
      <c r="A403" s="14" t="s">
        <v>2995</v>
      </c>
      <c r="B403" s="14" t="s">
        <v>3793</v>
      </c>
      <c r="C403" s="14" t="s">
        <v>3794</v>
      </c>
      <c r="D403" s="16">
        <v>45931</v>
      </c>
      <c r="E403" s="16"/>
      <c r="F403" s="14" t="s">
        <v>3795</v>
      </c>
      <c r="G403" s="14"/>
      <c r="H403" s="14" t="s">
        <v>3796</v>
      </c>
      <c r="I403" s="15">
        <v>5000</v>
      </c>
      <c r="J403" s="77">
        <v>3</v>
      </c>
      <c r="K403" s="92"/>
    </row>
    <row r="404" spans="1:11" ht="20" x14ac:dyDescent="0.25">
      <c r="A404" s="14" t="s">
        <v>2995</v>
      </c>
      <c r="B404" s="14" t="s">
        <v>3797</v>
      </c>
      <c r="C404" s="14" t="s">
        <v>3798</v>
      </c>
      <c r="D404" s="16">
        <v>45939</v>
      </c>
      <c r="E404" s="16"/>
      <c r="F404" s="14" t="s">
        <v>3799</v>
      </c>
      <c r="G404" s="14" t="s">
        <v>3800</v>
      </c>
      <c r="H404" s="14" t="s">
        <v>3801</v>
      </c>
      <c r="I404" s="15">
        <v>108.24</v>
      </c>
      <c r="J404" s="77">
        <v>3</v>
      </c>
      <c r="K404" s="92"/>
    </row>
    <row r="405" spans="1:11" ht="20" x14ac:dyDescent="0.25">
      <c r="A405" s="14" t="s">
        <v>2995</v>
      </c>
      <c r="B405" s="14" t="s">
        <v>3802</v>
      </c>
      <c r="C405" s="14" t="s">
        <v>3803</v>
      </c>
      <c r="D405" s="16">
        <v>45939</v>
      </c>
      <c r="E405" s="16"/>
      <c r="F405" s="14" t="s">
        <v>3799</v>
      </c>
      <c r="G405" s="14" t="s">
        <v>3800</v>
      </c>
      <c r="H405" s="14" t="s">
        <v>3801</v>
      </c>
      <c r="I405" s="15">
        <v>68.88</v>
      </c>
      <c r="J405" s="77">
        <v>3</v>
      </c>
      <c r="K405" s="92"/>
    </row>
    <row r="406" spans="1:11" ht="20" x14ac:dyDescent="0.25">
      <c r="A406" s="14" t="s">
        <v>2995</v>
      </c>
      <c r="B406" s="14" t="s">
        <v>3804</v>
      </c>
      <c r="C406" s="14" t="s">
        <v>3805</v>
      </c>
      <c r="D406" s="16">
        <v>45939</v>
      </c>
      <c r="E406" s="16"/>
      <c r="F406" s="14" t="s">
        <v>3806</v>
      </c>
      <c r="G406" s="14" t="s">
        <v>3258</v>
      </c>
      <c r="H406" s="14" t="s">
        <v>3807</v>
      </c>
      <c r="I406" s="15">
        <v>850</v>
      </c>
      <c r="J406" s="77">
        <v>4</v>
      </c>
      <c r="K406" s="92"/>
    </row>
    <row r="407" spans="1:11" ht="20" x14ac:dyDescent="0.25">
      <c r="A407" s="14" t="s">
        <v>2995</v>
      </c>
      <c r="B407" s="14" t="s">
        <v>3808</v>
      </c>
      <c r="C407" s="14" t="s">
        <v>3809</v>
      </c>
      <c r="D407" s="16">
        <v>45939</v>
      </c>
      <c r="E407" s="16"/>
      <c r="F407" s="14" t="s">
        <v>3810</v>
      </c>
      <c r="G407" s="14" t="s">
        <v>3800</v>
      </c>
      <c r="H407" s="14" t="s">
        <v>3801</v>
      </c>
      <c r="I407" s="15">
        <v>393.6</v>
      </c>
      <c r="J407" s="77">
        <v>3</v>
      </c>
      <c r="K407" s="92"/>
    </row>
    <row r="408" spans="1:11" ht="20" x14ac:dyDescent="0.25">
      <c r="A408" s="14" t="s">
        <v>2995</v>
      </c>
      <c r="B408" s="14" t="s">
        <v>3811</v>
      </c>
      <c r="C408" s="14" t="s">
        <v>3812</v>
      </c>
      <c r="D408" s="16">
        <v>45939</v>
      </c>
      <c r="E408" s="16"/>
      <c r="F408" s="14" t="s">
        <v>3813</v>
      </c>
      <c r="G408" s="14" t="s">
        <v>3268</v>
      </c>
      <c r="H408" s="14" t="s">
        <v>3269</v>
      </c>
      <c r="I408" s="15">
        <v>4837.37</v>
      </c>
      <c r="J408" s="77">
        <v>4</v>
      </c>
      <c r="K408" s="92"/>
    </row>
    <row r="409" spans="1:11" ht="30" x14ac:dyDescent="0.25">
      <c r="A409" s="14" t="s">
        <v>2995</v>
      </c>
      <c r="B409" s="14" t="s">
        <v>3814</v>
      </c>
      <c r="C409" s="14" t="s">
        <v>3815</v>
      </c>
      <c r="D409" s="16">
        <v>45939</v>
      </c>
      <c r="E409" s="16"/>
      <c r="F409" s="14" t="s">
        <v>3816</v>
      </c>
      <c r="G409" s="14" t="s">
        <v>3268</v>
      </c>
      <c r="H409" s="14" t="s">
        <v>3269</v>
      </c>
      <c r="I409" s="15">
        <v>1733.98</v>
      </c>
      <c r="J409" s="77">
        <v>4</v>
      </c>
      <c r="K409" s="92"/>
    </row>
    <row r="410" spans="1:11" ht="12.5" x14ac:dyDescent="0.25">
      <c r="A410" s="14" t="s">
        <v>2995</v>
      </c>
      <c r="B410" s="14" t="s">
        <v>3817</v>
      </c>
      <c r="C410" s="14" t="s">
        <v>3818</v>
      </c>
      <c r="D410" s="16">
        <v>45939</v>
      </c>
      <c r="E410" s="16"/>
      <c r="F410" s="14" t="s">
        <v>3819</v>
      </c>
      <c r="G410" s="14" t="s">
        <v>3820</v>
      </c>
      <c r="H410" s="14" t="s">
        <v>3821</v>
      </c>
      <c r="I410" s="15">
        <v>440</v>
      </c>
      <c r="J410" s="77">
        <v>2</v>
      </c>
      <c r="K410" s="92"/>
    </row>
    <row r="411" spans="1:11" ht="12.5" x14ac:dyDescent="0.25">
      <c r="A411" s="14" t="s">
        <v>2995</v>
      </c>
      <c r="B411" s="14" t="s">
        <v>3822</v>
      </c>
      <c r="C411" s="14" t="s">
        <v>3823</v>
      </c>
      <c r="D411" s="16">
        <v>45939</v>
      </c>
      <c r="E411" s="16"/>
      <c r="F411" s="14" t="s">
        <v>3824</v>
      </c>
      <c r="G411" s="14" t="s">
        <v>3825</v>
      </c>
      <c r="H411" s="14" t="s">
        <v>3826</v>
      </c>
      <c r="I411" s="15">
        <v>333</v>
      </c>
      <c r="J411" s="77">
        <v>3</v>
      </c>
      <c r="K411" s="92"/>
    </row>
    <row r="412" spans="1:11" ht="20" x14ac:dyDescent="0.25">
      <c r="A412" s="14" t="s">
        <v>2995</v>
      </c>
      <c r="B412" s="14" t="s">
        <v>3827</v>
      </c>
      <c r="C412" s="14" t="s">
        <v>3828</v>
      </c>
      <c r="D412" s="16">
        <v>45939</v>
      </c>
      <c r="E412" s="16"/>
      <c r="F412" s="14" t="s">
        <v>3829</v>
      </c>
      <c r="G412" s="14" t="s">
        <v>3825</v>
      </c>
      <c r="H412" s="14" t="s">
        <v>3826</v>
      </c>
      <c r="I412" s="15">
        <v>3690</v>
      </c>
      <c r="J412" s="77">
        <v>3</v>
      </c>
      <c r="K412" s="92"/>
    </row>
    <row r="413" spans="1:11" ht="20" x14ac:dyDescent="0.25">
      <c r="A413" s="14" t="s">
        <v>2995</v>
      </c>
      <c r="B413" s="14" t="s">
        <v>3830</v>
      </c>
      <c r="C413" s="14" t="s">
        <v>3831</v>
      </c>
      <c r="D413" s="16">
        <v>45939</v>
      </c>
      <c r="E413" s="16"/>
      <c r="F413" s="14" t="s">
        <v>3832</v>
      </c>
      <c r="G413" s="14" t="s">
        <v>3719</v>
      </c>
      <c r="H413" s="14" t="s">
        <v>3720</v>
      </c>
      <c r="I413" s="15">
        <v>1780.31</v>
      </c>
      <c r="J413" s="77">
        <v>3</v>
      </c>
      <c r="K413" s="92"/>
    </row>
    <row r="414" spans="1:11" ht="20" x14ac:dyDescent="0.25">
      <c r="A414" s="14" t="s">
        <v>2995</v>
      </c>
      <c r="B414" s="14" t="s">
        <v>3833</v>
      </c>
      <c r="C414" s="14" t="s">
        <v>3834</v>
      </c>
      <c r="D414" s="16">
        <v>45939</v>
      </c>
      <c r="E414" s="16"/>
      <c r="F414" s="14" t="s">
        <v>3835</v>
      </c>
      <c r="G414" s="14" t="s">
        <v>3719</v>
      </c>
      <c r="H414" s="14" t="s">
        <v>3720</v>
      </c>
      <c r="I414" s="15">
        <v>1687.33</v>
      </c>
      <c r="J414" s="77">
        <v>3</v>
      </c>
      <c r="K414" s="92"/>
    </row>
    <row r="415" spans="1:11" ht="12.5" x14ac:dyDescent="0.25">
      <c r="A415" s="14" t="s">
        <v>2995</v>
      </c>
      <c r="B415" s="14" t="s">
        <v>3836</v>
      </c>
      <c r="C415" s="14" t="s">
        <v>3837</v>
      </c>
      <c r="D415" s="16">
        <v>45945</v>
      </c>
      <c r="E415" s="16"/>
      <c r="F415" s="14" t="s">
        <v>3743</v>
      </c>
      <c r="G415" s="14"/>
      <c r="H415" s="14" t="s">
        <v>3744</v>
      </c>
      <c r="I415" s="15">
        <v>5616.75</v>
      </c>
      <c r="J415" s="77">
        <v>3</v>
      </c>
      <c r="K415" s="92"/>
    </row>
    <row r="416" spans="1:11" ht="20" x14ac:dyDescent="0.25">
      <c r="A416" s="14" t="s">
        <v>2995</v>
      </c>
      <c r="B416" s="14" t="s">
        <v>3838</v>
      </c>
      <c r="C416" s="14" t="s">
        <v>3839</v>
      </c>
      <c r="D416" s="16">
        <v>45939</v>
      </c>
      <c r="E416" s="16"/>
      <c r="F416" s="14" t="s">
        <v>3840</v>
      </c>
      <c r="G416" s="14" t="s">
        <v>3841</v>
      </c>
      <c r="H416" s="14" t="s">
        <v>3842</v>
      </c>
      <c r="I416" s="15">
        <v>7840</v>
      </c>
      <c r="J416" s="77">
        <v>3</v>
      </c>
      <c r="K416" s="92"/>
    </row>
    <row r="417" spans="1:11" ht="20" x14ac:dyDescent="0.25">
      <c r="A417" s="14" t="s">
        <v>2995</v>
      </c>
      <c r="B417" s="14" t="s">
        <v>3843</v>
      </c>
      <c r="C417" s="14" t="s">
        <v>3844</v>
      </c>
      <c r="D417" s="16">
        <v>45940</v>
      </c>
      <c r="E417" s="16"/>
      <c r="F417" s="14" t="s">
        <v>3845</v>
      </c>
      <c r="G417" s="14" t="s">
        <v>3846</v>
      </c>
      <c r="H417" s="14" t="s">
        <v>3847</v>
      </c>
      <c r="I417" s="15">
        <v>500</v>
      </c>
      <c r="J417" s="77">
        <v>3</v>
      </c>
      <c r="K417" s="92"/>
    </row>
    <row r="418" spans="1:11" ht="20" x14ac:dyDescent="0.25">
      <c r="A418" s="14" t="s">
        <v>2995</v>
      </c>
      <c r="B418" s="14" t="s">
        <v>3848</v>
      </c>
      <c r="C418" s="14" t="s">
        <v>3849</v>
      </c>
      <c r="D418" s="16">
        <v>45940</v>
      </c>
      <c r="E418" s="16"/>
      <c r="F418" s="14" t="s">
        <v>3850</v>
      </c>
      <c r="G418" s="14" t="s">
        <v>3846</v>
      </c>
      <c r="H418" s="14" t="s">
        <v>3847</v>
      </c>
      <c r="I418" s="15">
        <v>500</v>
      </c>
      <c r="J418" s="77">
        <v>3</v>
      </c>
      <c r="K418" s="92"/>
    </row>
    <row r="419" spans="1:11" ht="20" x14ac:dyDescent="0.25">
      <c r="A419" s="14" t="s">
        <v>2995</v>
      </c>
      <c r="B419" s="14" t="s">
        <v>3851</v>
      </c>
      <c r="C419" s="14" t="s">
        <v>3852</v>
      </c>
      <c r="D419" s="16">
        <v>45940</v>
      </c>
      <c r="E419" s="16"/>
      <c r="F419" s="14" t="s">
        <v>3352</v>
      </c>
      <c r="G419" s="14" t="s">
        <v>3846</v>
      </c>
      <c r="H419" s="14" t="s">
        <v>3847</v>
      </c>
      <c r="I419" s="15">
        <v>580</v>
      </c>
      <c r="J419" s="77">
        <v>3</v>
      </c>
      <c r="K419" s="92"/>
    </row>
    <row r="420" spans="1:11" ht="20" x14ac:dyDescent="0.25">
      <c r="A420" s="14" t="s">
        <v>2995</v>
      </c>
      <c r="B420" s="14" t="s">
        <v>3853</v>
      </c>
      <c r="C420" s="14" t="s">
        <v>3854</v>
      </c>
      <c r="D420" s="16">
        <v>45940</v>
      </c>
      <c r="E420" s="16"/>
      <c r="F420" s="14" t="s">
        <v>3455</v>
      </c>
      <c r="G420" s="14" t="s">
        <v>3846</v>
      </c>
      <c r="H420" s="14" t="s">
        <v>3847</v>
      </c>
      <c r="I420" s="15">
        <v>696</v>
      </c>
      <c r="J420" s="77">
        <v>3</v>
      </c>
      <c r="K420" s="92"/>
    </row>
    <row r="421" spans="1:11" ht="20" x14ac:dyDescent="0.25">
      <c r="A421" s="14" t="s">
        <v>2995</v>
      </c>
      <c r="B421" s="14" t="s">
        <v>3855</v>
      </c>
      <c r="C421" s="14" t="s">
        <v>3856</v>
      </c>
      <c r="D421" s="16">
        <v>45940</v>
      </c>
      <c r="E421" s="16"/>
      <c r="F421" s="14" t="s">
        <v>3857</v>
      </c>
      <c r="G421" s="14" t="s">
        <v>3719</v>
      </c>
      <c r="H421" s="14" t="s">
        <v>3720</v>
      </c>
      <c r="I421" s="15">
        <v>245.11</v>
      </c>
      <c r="J421" s="77">
        <v>2</v>
      </c>
      <c r="K421" s="92"/>
    </row>
    <row r="422" spans="1:11" ht="20" x14ac:dyDescent="0.25">
      <c r="A422" s="14" t="s">
        <v>2995</v>
      </c>
      <c r="B422" s="14" t="s">
        <v>3858</v>
      </c>
      <c r="C422" s="14" t="s">
        <v>3859</v>
      </c>
      <c r="D422" s="16">
        <v>45940</v>
      </c>
      <c r="E422" s="16"/>
      <c r="F422" s="14" t="s">
        <v>3860</v>
      </c>
      <c r="G422" s="14" t="s">
        <v>3719</v>
      </c>
      <c r="H422" s="14" t="s">
        <v>3720</v>
      </c>
      <c r="I422" s="15">
        <v>1000</v>
      </c>
      <c r="J422" s="77">
        <v>2</v>
      </c>
      <c r="K422" s="92"/>
    </row>
    <row r="423" spans="1:11" ht="30" x14ac:dyDescent="0.25">
      <c r="A423" s="14" t="s">
        <v>2995</v>
      </c>
      <c r="B423" s="14" t="s">
        <v>3861</v>
      </c>
      <c r="C423" s="14" t="s">
        <v>3862</v>
      </c>
      <c r="D423" s="16">
        <v>45940</v>
      </c>
      <c r="E423" s="16"/>
      <c r="F423" s="14" t="s">
        <v>3863</v>
      </c>
      <c r="G423" s="14" t="s">
        <v>3719</v>
      </c>
      <c r="H423" s="14" t="s">
        <v>3720</v>
      </c>
      <c r="I423" s="15">
        <v>3315</v>
      </c>
      <c r="J423" s="77">
        <v>3</v>
      </c>
      <c r="K423" s="92"/>
    </row>
    <row r="424" spans="1:11" ht="30" x14ac:dyDescent="0.25">
      <c r="A424" s="14" t="s">
        <v>2995</v>
      </c>
      <c r="B424" s="14" t="s">
        <v>3864</v>
      </c>
      <c r="C424" s="14" t="s">
        <v>3865</v>
      </c>
      <c r="D424" s="16">
        <v>45940</v>
      </c>
      <c r="E424" s="16"/>
      <c r="F424" s="14" t="s">
        <v>3866</v>
      </c>
      <c r="G424" s="14" t="s">
        <v>3719</v>
      </c>
      <c r="H424" s="14" t="s">
        <v>3720</v>
      </c>
      <c r="I424" s="15">
        <v>1785</v>
      </c>
      <c r="J424" s="77">
        <v>3</v>
      </c>
      <c r="K424" s="92"/>
    </row>
    <row r="425" spans="1:11" ht="20" x14ac:dyDescent="0.25">
      <c r="A425" s="14" t="s">
        <v>2995</v>
      </c>
      <c r="B425" s="14" t="s">
        <v>3867</v>
      </c>
      <c r="C425" s="14" t="s">
        <v>3868</v>
      </c>
      <c r="D425" s="16">
        <v>45940</v>
      </c>
      <c r="E425" s="16"/>
      <c r="F425" s="14" t="s">
        <v>3869</v>
      </c>
      <c r="G425" s="14" t="s">
        <v>3719</v>
      </c>
      <c r="H425" s="14" t="s">
        <v>3720</v>
      </c>
      <c r="I425" s="15">
        <v>68</v>
      </c>
      <c r="J425" s="77">
        <v>2</v>
      </c>
      <c r="K425" s="92"/>
    </row>
    <row r="426" spans="1:11" ht="20" x14ac:dyDescent="0.25">
      <c r="A426" s="14" t="s">
        <v>2995</v>
      </c>
      <c r="B426" s="14" t="s">
        <v>3870</v>
      </c>
      <c r="C426" s="14" t="s">
        <v>3871</v>
      </c>
      <c r="D426" s="16">
        <v>45940</v>
      </c>
      <c r="E426" s="16"/>
      <c r="F426" s="14" t="s">
        <v>3872</v>
      </c>
      <c r="G426" s="14" t="s">
        <v>3719</v>
      </c>
      <c r="H426" s="14" t="s">
        <v>3720</v>
      </c>
      <c r="I426" s="15">
        <v>180</v>
      </c>
      <c r="J426" s="77">
        <v>2</v>
      </c>
      <c r="K426" s="92"/>
    </row>
    <row r="427" spans="1:11" ht="20" x14ac:dyDescent="0.25">
      <c r="A427" s="14" t="s">
        <v>2995</v>
      </c>
      <c r="B427" s="14" t="s">
        <v>3873</v>
      </c>
      <c r="C427" s="14" t="s">
        <v>3874</v>
      </c>
      <c r="D427" s="16">
        <v>45938</v>
      </c>
      <c r="E427" s="16"/>
      <c r="F427" s="14" t="s">
        <v>3875</v>
      </c>
      <c r="G427" s="14" t="s">
        <v>3286</v>
      </c>
      <c r="H427" s="14" t="s">
        <v>3287</v>
      </c>
      <c r="I427" s="15">
        <v>2527.04</v>
      </c>
      <c r="J427" s="77">
        <v>3</v>
      </c>
      <c r="K427" s="92"/>
    </row>
    <row r="428" spans="1:11" ht="20" x14ac:dyDescent="0.25">
      <c r="A428" s="14" t="s">
        <v>2995</v>
      </c>
      <c r="B428" s="14" t="s">
        <v>3876</v>
      </c>
      <c r="C428" s="14" t="s">
        <v>3877</v>
      </c>
      <c r="D428" s="16">
        <v>45938</v>
      </c>
      <c r="E428" s="16"/>
      <c r="F428" s="14" t="s">
        <v>3878</v>
      </c>
      <c r="G428" s="14"/>
      <c r="H428" s="14" t="s">
        <v>3468</v>
      </c>
      <c r="I428" s="15">
        <v>1000</v>
      </c>
      <c r="J428" s="77">
        <v>3</v>
      </c>
      <c r="K428" s="92"/>
    </row>
    <row r="429" spans="1:11" ht="12.5" x14ac:dyDescent="0.25">
      <c r="A429" s="14" t="s">
        <v>2995</v>
      </c>
      <c r="B429" s="14" t="s">
        <v>3879</v>
      </c>
      <c r="C429" s="14" t="s">
        <v>3880</v>
      </c>
      <c r="D429" s="16">
        <v>45938</v>
      </c>
      <c r="E429" s="16"/>
      <c r="F429" s="14" t="s">
        <v>3881</v>
      </c>
      <c r="G429" s="14" t="s">
        <v>3306</v>
      </c>
      <c r="H429" s="14" t="s">
        <v>3307</v>
      </c>
      <c r="I429" s="15">
        <v>950</v>
      </c>
      <c r="J429" s="77">
        <v>3</v>
      </c>
      <c r="K429" s="92"/>
    </row>
    <row r="430" spans="1:11" ht="20" x14ac:dyDescent="0.25">
      <c r="A430" s="14" t="s">
        <v>2995</v>
      </c>
      <c r="B430" s="14" t="s">
        <v>3882</v>
      </c>
      <c r="C430" s="14" t="s">
        <v>3883</v>
      </c>
      <c r="D430" s="16">
        <v>45938</v>
      </c>
      <c r="E430" s="16"/>
      <c r="F430" s="14" t="s">
        <v>3884</v>
      </c>
      <c r="G430" s="14"/>
      <c r="H430" s="14" t="s">
        <v>3885</v>
      </c>
      <c r="I430" s="15">
        <v>19776.61</v>
      </c>
      <c r="J430" s="77">
        <v>3</v>
      </c>
      <c r="K430" s="92"/>
    </row>
    <row r="431" spans="1:11" ht="20" x14ac:dyDescent="0.25">
      <c r="A431" s="14" t="s">
        <v>2995</v>
      </c>
      <c r="B431" s="14" t="s">
        <v>3886</v>
      </c>
      <c r="C431" s="14" t="s">
        <v>3891</v>
      </c>
      <c r="D431" s="16">
        <v>45908</v>
      </c>
      <c r="E431" s="16">
        <v>45938</v>
      </c>
      <c r="F431" s="14" t="s">
        <v>3890</v>
      </c>
      <c r="G431" s="14" t="s">
        <v>3888</v>
      </c>
      <c r="H431" s="14" t="s">
        <v>3889</v>
      </c>
      <c r="I431" s="15">
        <v>1700</v>
      </c>
      <c r="J431" s="77">
        <v>2</v>
      </c>
      <c r="K431" s="92"/>
    </row>
    <row r="432" spans="1:11" ht="30" x14ac:dyDescent="0.25">
      <c r="A432" s="14" t="s">
        <v>2995</v>
      </c>
      <c r="B432" s="14" t="s">
        <v>3886</v>
      </c>
      <c r="C432" s="14" t="s">
        <v>3892</v>
      </c>
      <c r="D432" s="16">
        <v>45937</v>
      </c>
      <c r="E432" s="16">
        <v>45938</v>
      </c>
      <c r="F432" s="14" t="s">
        <v>3887</v>
      </c>
      <c r="G432" s="14" t="s">
        <v>3888</v>
      </c>
      <c r="H432" s="14" t="s">
        <v>3889</v>
      </c>
      <c r="I432" s="15">
        <v>1300</v>
      </c>
      <c r="J432" s="77">
        <v>2</v>
      </c>
      <c r="K432" s="92"/>
    </row>
    <row r="433" spans="1:11" ht="12.5" x14ac:dyDescent="0.25">
      <c r="A433" s="14" t="s">
        <v>2995</v>
      </c>
      <c r="B433" s="14" t="s">
        <v>3893</v>
      </c>
      <c r="C433" s="14" t="s">
        <v>3894</v>
      </c>
      <c r="D433" s="16">
        <v>45940</v>
      </c>
      <c r="E433" s="16"/>
      <c r="F433" s="14" t="s">
        <v>3895</v>
      </c>
      <c r="G433" s="14" t="s">
        <v>3463</v>
      </c>
      <c r="H433" s="14" t="s">
        <v>3464</v>
      </c>
      <c r="I433" s="15">
        <v>950</v>
      </c>
      <c r="J433" s="77">
        <v>3</v>
      </c>
      <c r="K433" s="92"/>
    </row>
    <row r="434" spans="1:11" ht="20" x14ac:dyDescent="0.25">
      <c r="A434" s="14" t="s">
        <v>2995</v>
      </c>
      <c r="B434" s="14" t="s">
        <v>3896</v>
      </c>
      <c r="C434" s="14" t="s">
        <v>3897</v>
      </c>
      <c r="D434" s="16">
        <v>45938</v>
      </c>
      <c r="E434" s="16"/>
      <c r="F434" s="14" t="s">
        <v>3898</v>
      </c>
      <c r="G434" s="14" t="s">
        <v>3268</v>
      </c>
      <c r="H434" s="14" t="s">
        <v>3269</v>
      </c>
      <c r="I434" s="15">
        <v>4</v>
      </c>
      <c r="J434" s="77">
        <v>4</v>
      </c>
      <c r="K434" s="92"/>
    </row>
    <row r="435" spans="1:11" ht="40" x14ac:dyDescent="0.25">
      <c r="A435" s="14" t="s">
        <v>2995</v>
      </c>
      <c r="B435" s="14" t="s">
        <v>3899</v>
      </c>
      <c r="C435" s="14" t="s">
        <v>3900</v>
      </c>
      <c r="D435" s="16">
        <v>45944</v>
      </c>
      <c r="E435" s="16"/>
      <c r="F435" s="14" t="s">
        <v>3901</v>
      </c>
      <c r="G435" s="14"/>
      <c r="H435" s="14" t="s">
        <v>3796</v>
      </c>
      <c r="I435" s="15">
        <v>8000</v>
      </c>
      <c r="J435" s="77">
        <v>3</v>
      </c>
      <c r="K435" s="92"/>
    </row>
    <row r="436" spans="1:11" ht="12.5" x14ac:dyDescent="0.25">
      <c r="A436" s="14" t="s">
        <v>2995</v>
      </c>
      <c r="B436" s="14" t="s">
        <v>3902</v>
      </c>
      <c r="C436" s="14" t="s">
        <v>3903</v>
      </c>
      <c r="D436" s="16">
        <v>45938</v>
      </c>
      <c r="E436" s="16"/>
      <c r="F436" s="14" t="s">
        <v>3904</v>
      </c>
      <c r="G436" s="14" t="s">
        <v>3311</v>
      </c>
      <c r="H436" s="14" t="s">
        <v>3312</v>
      </c>
      <c r="I436" s="15">
        <v>1000</v>
      </c>
      <c r="J436" s="77">
        <v>3</v>
      </c>
      <c r="K436" s="92"/>
    </row>
    <row r="437" spans="1:11" ht="20" x14ac:dyDescent="0.25">
      <c r="A437" s="14" t="s">
        <v>2995</v>
      </c>
      <c r="B437" s="14" t="s">
        <v>3905</v>
      </c>
      <c r="C437" s="14" t="s">
        <v>3906</v>
      </c>
      <c r="D437" s="16">
        <v>45938</v>
      </c>
      <c r="E437" s="16"/>
      <c r="F437" s="14" t="s">
        <v>3907</v>
      </c>
      <c r="G437" s="14" t="s">
        <v>3419</v>
      </c>
      <c r="H437" s="14" t="s">
        <v>3420</v>
      </c>
      <c r="I437" s="15">
        <v>2250</v>
      </c>
      <c r="J437" s="77">
        <v>3</v>
      </c>
      <c r="K437" s="92"/>
    </row>
    <row r="438" spans="1:11" ht="30" x14ac:dyDescent="0.25">
      <c r="A438" s="14" t="s">
        <v>2995</v>
      </c>
      <c r="B438" s="14" t="s">
        <v>3908</v>
      </c>
      <c r="C438" s="14" t="s">
        <v>3909</v>
      </c>
      <c r="D438" s="16">
        <v>45938</v>
      </c>
      <c r="E438" s="16"/>
      <c r="F438" s="14" t="s">
        <v>3910</v>
      </c>
      <c r="G438" s="14" t="s">
        <v>3911</v>
      </c>
      <c r="H438" s="14" t="s">
        <v>3912</v>
      </c>
      <c r="I438" s="15">
        <v>5715</v>
      </c>
      <c r="J438" s="77">
        <v>3</v>
      </c>
      <c r="K438" s="92"/>
    </row>
    <row r="439" spans="1:11" ht="20" x14ac:dyDescent="0.25">
      <c r="A439" s="14" t="s">
        <v>2995</v>
      </c>
      <c r="B439" s="14" t="s">
        <v>3913</v>
      </c>
      <c r="C439" s="14" t="s">
        <v>3914</v>
      </c>
      <c r="D439" s="16">
        <v>45938</v>
      </c>
      <c r="E439" s="16"/>
      <c r="F439" s="14" t="s">
        <v>3915</v>
      </c>
      <c r="G439" s="14" t="s">
        <v>3911</v>
      </c>
      <c r="H439" s="14" t="s">
        <v>3912</v>
      </c>
      <c r="I439" s="15">
        <v>40836</v>
      </c>
      <c r="J439" s="77">
        <v>3</v>
      </c>
      <c r="K439" s="92"/>
    </row>
    <row r="440" spans="1:11" ht="20" x14ac:dyDescent="0.25">
      <c r="A440" s="14" t="s">
        <v>2995</v>
      </c>
      <c r="B440" s="14" t="s">
        <v>3916</v>
      </c>
      <c r="C440" s="14" t="s">
        <v>3917</v>
      </c>
      <c r="D440" s="16">
        <v>45940</v>
      </c>
      <c r="E440" s="16"/>
      <c r="F440" s="14" t="s">
        <v>3918</v>
      </c>
      <c r="G440" s="14" t="s">
        <v>3919</v>
      </c>
      <c r="H440" s="14" t="s">
        <v>3826</v>
      </c>
      <c r="I440" s="15">
        <v>1629</v>
      </c>
      <c r="J440" s="77">
        <v>3</v>
      </c>
      <c r="K440" s="92"/>
    </row>
    <row r="441" spans="1:11" ht="12.5" x14ac:dyDescent="0.25">
      <c r="A441" s="14" t="s">
        <v>2995</v>
      </c>
      <c r="B441" s="14" t="s">
        <v>3920</v>
      </c>
      <c r="C441" s="14" t="s">
        <v>3921</v>
      </c>
      <c r="D441" s="16">
        <v>45940</v>
      </c>
      <c r="E441" s="16"/>
      <c r="F441" s="14" t="s">
        <v>3922</v>
      </c>
      <c r="G441" s="14" t="s">
        <v>3719</v>
      </c>
      <c r="H441" s="14" t="s">
        <v>3720</v>
      </c>
      <c r="I441" s="15">
        <v>44.56</v>
      </c>
      <c r="J441" s="77">
        <v>2</v>
      </c>
      <c r="K441" s="92"/>
    </row>
    <row r="442" spans="1:11" ht="20" x14ac:dyDescent="0.25">
      <c r="A442" s="14" t="s">
        <v>2995</v>
      </c>
      <c r="B442" s="14" t="s">
        <v>3923</v>
      </c>
      <c r="C442" s="14" t="s">
        <v>3924</v>
      </c>
      <c r="D442" s="16">
        <v>45940</v>
      </c>
      <c r="E442" s="16"/>
      <c r="F442" s="14" t="s">
        <v>3925</v>
      </c>
      <c r="G442" s="14" t="s">
        <v>3719</v>
      </c>
      <c r="H442" s="14" t="s">
        <v>3720</v>
      </c>
      <c r="I442" s="15">
        <v>1700.79</v>
      </c>
      <c r="J442" s="77">
        <v>2</v>
      </c>
      <c r="K442" s="92"/>
    </row>
    <row r="443" spans="1:11" ht="30" x14ac:dyDescent="0.25">
      <c r="A443" s="14" t="s">
        <v>2995</v>
      </c>
      <c r="B443" s="14" t="s">
        <v>3926</v>
      </c>
      <c r="C443" s="14" t="s">
        <v>3927</v>
      </c>
      <c r="D443" s="16">
        <v>45940</v>
      </c>
      <c r="E443" s="16"/>
      <c r="F443" s="14" t="s">
        <v>3928</v>
      </c>
      <c r="G443" s="14" t="s">
        <v>3929</v>
      </c>
      <c r="H443" s="14" t="s">
        <v>3930</v>
      </c>
      <c r="I443" s="15">
        <v>280</v>
      </c>
      <c r="J443" s="77">
        <v>3</v>
      </c>
      <c r="K443" s="92"/>
    </row>
    <row r="444" spans="1:11" ht="20" x14ac:dyDescent="0.25">
      <c r="A444" s="14" t="s">
        <v>2995</v>
      </c>
      <c r="B444" s="14" t="s">
        <v>3931</v>
      </c>
      <c r="C444" s="14" t="s">
        <v>3214</v>
      </c>
      <c r="D444" s="16">
        <v>45944</v>
      </c>
      <c r="E444" s="16"/>
      <c r="F444" s="14" t="s">
        <v>3932</v>
      </c>
      <c r="G444" s="14" t="s">
        <v>3933</v>
      </c>
      <c r="H444" s="14" t="s">
        <v>3361</v>
      </c>
      <c r="I444" s="15">
        <v>1219.07</v>
      </c>
      <c r="J444" s="77">
        <v>3</v>
      </c>
      <c r="K444" s="92"/>
    </row>
    <row r="445" spans="1:11" ht="20" x14ac:dyDescent="0.25">
      <c r="A445" s="14" t="s">
        <v>2995</v>
      </c>
      <c r="B445" s="14" t="s">
        <v>3934</v>
      </c>
      <c r="C445" s="14" t="s">
        <v>3935</v>
      </c>
      <c r="D445" s="16">
        <v>45944</v>
      </c>
      <c r="E445" s="16"/>
      <c r="F445" s="14" t="s">
        <v>3936</v>
      </c>
      <c r="G445" s="14" t="s">
        <v>3378</v>
      </c>
      <c r="H445" s="14" t="s">
        <v>3379</v>
      </c>
      <c r="I445" s="15">
        <v>244.4</v>
      </c>
      <c r="J445" s="77">
        <v>3</v>
      </c>
      <c r="K445" s="92"/>
    </row>
    <row r="446" spans="1:11" ht="20" x14ac:dyDescent="0.25">
      <c r="A446" s="14" t="s">
        <v>2995</v>
      </c>
      <c r="B446" s="14" t="s">
        <v>3937</v>
      </c>
      <c r="C446" s="14" t="s">
        <v>3938</v>
      </c>
      <c r="D446" s="16">
        <v>45944</v>
      </c>
      <c r="E446" s="16"/>
      <c r="F446" s="14" t="s">
        <v>3932</v>
      </c>
      <c r="G446" s="14" t="s">
        <v>3383</v>
      </c>
      <c r="H446" s="14" t="s">
        <v>3384</v>
      </c>
      <c r="I446" s="15">
        <v>511</v>
      </c>
      <c r="J446" s="77">
        <v>3</v>
      </c>
      <c r="K446" s="92"/>
    </row>
    <row r="447" spans="1:11" ht="20" x14ac:dyDescent="0.25">
      <c r="A447" s="14" t="s">
        <v>2995</v>
      </c>
      <c r="B447" s="14" t="s">
        <v>3939</v>
      </c>
      <c r="C447" s="14" t="s">
        <v>3940</v>
      </c>
      <c r="D447" s="16">
        <v>45944</v>
      </c>
      <c r="E447" s="16"/>
      <c r="F447" s="14" t="s">
        <v>3932</v>
      </c>
      <c r="G447" s="14" t="s">
        <v>3941</v>
      </c>
      <c r="H447" s="14" t="s">
        <v>3942</v>
      </c>
      <c r="I447" s="15">
        <v>309.43</v>
      </c>
      <c r="J447" s="77">
        <v>3</v>
      </c>
      <c r="K447" s="92"/>
    </row>
    <row r="448" spans="1:11" ht="20" x14ac:dyDescent="0.25">
      <c r="A448" s="14" t="s">
        <v>2995</v>
      </c>
      <c r="B448" s="14" t="s">
        <v>3943</v>
      </c>
      <c r="C448" s="14" t="s">
        <v>3216</v>
      </c>
      <c r="D448" s="16">
        <v>45944</v>
      </c>
      <c r="E448" s="16"/>
      <c r="F448" s="14" t="s">
        <v>3932</v>
      </c>
      <c r="G448" s="14" t="s">
        <v>3369</v>
      </c>
      <c r="H448" s="14" t="s">
        <v>3370</v>
      </c>
      <c r="I448" s="15">
        <v>538.86</v>
      </c>
      <c r="J448" s="77">
        <v>3</v>
      </c>
      <c r="K448" s="92"/>
    </row>
    <row r="449" spans="1:11" ht="20" x14ac:dyDescent="0.25">
      <c r="A449" s="14" t="s">
        <v>2995</v>
      </c>
      <c r="B449" s="14" t="s">
        <v>3944</v>
      </c>
      <c r="C449" s="14" t="s">
        <v>3610</v>
      </c>
      <c r="D449" s="16">
        <v>45944</v>
      </c>
      <c r="E449" s="16"/>
      <c r="F449" s="14" t="s">
        <v>3945</v>
      </c>
      <c r="G449" s="14" t="s">
        <v>3345</v>
      </c>
      <c r="H449" s="14" t="s">
        <v>3346</v>
      </c>
      <c r="I449" s="15">
        <v>384.3</v>
      </c>
      <c r="J449" s="77">
        <v>3</v>
      </c>
      <c r="K449" s="92"/>
    </row>
    <row r="450" spans="1:11" ht="20" x14ac:dyDescent="0.25">
      <c r="A450" s="14" t="s">
        <v>2995</v>
      </c>
      <c r="B450" s="14" t="s">
        <v>3946</v>
      </c>
      <c r="C450" s="14" t="s">
        <v>3947</v>
      </c>
      <c r="D450" s="16">
        <v>45944</v>
      </c>
      <c r="E450" s="16"/>
      <c r="F450" s="14" t="s">
        <v>3932</v>
      </c>
      <c r="G450" s="14" t="s">
        <v>3411</v>
      </c>
      <c r="H450" s="14" t="s">
        <v>3412</v>
      </c>
      <c r="I450" s="15">
        <v>917.94</v>
      </c>
      <c r="J450" s="77">
        <v>3</v>
      </c>
      <c r="K450" s="92"/>
    </row>
    <row r="451" spans="1:11" ht="20" x14ac:dyDescent="0.25">
      <c r="A451" s="14" t="s">
        <v>2995</v>
      </c>
      <c r="B451" s="14" t="s">
        <v>3948</v>
      </c>
      <c r="C451" s="14" t="s">
        <v>3450</v>
      </c>
      <c r="D451" s="16">
        <v>45944</v>
      </c>
      <c r="E451" s="16"/>
      <c r="F451" s="14" t="s">
        <v>3932</v>
      </c>
      <c r="G451" s="14" t="s">
        <v>3388</v>
      </c>
      <c r="H451" s="14" t="s">
        <v>3389</v>
      </c>
      <c r="I451" s="15">
        <v>312.39999999999998</v>
      </c>
      <c r="J451" s="77">
        <v>3</v>
      </c>
      <c r="K451" s="92"/>
    </row>
    <row r="452" spans="1:11" ht="20" x14ac:dyDescent="0.25">
      <c r="A452" s="14" t="s">
        <v>2995</v>
      </c>
      <c r="B452" s="14" t="s">
        <v>3949</v>
      </c>
      <c r="C452" s="14" t="s">
        <v>3541</v>
      </c>
      <c r="D452" s="16">
        <v>45944</v>
      </c>
      <c r="E452" s="16"/>
      <c r="F452" s="14" t="s">
        <v>3932</v>
      </c>
      <c r="G452" s="14" t="s">
        <v>3331</v>
      </c>
      <c r="H452" s="14" t="s">
        <v>3332</v>
      </c>
      <c r="I452" s="15">
        <v>1298.01</v>
      </c>
      <c r="J452" s="77">
        <v>3</v>
      </c>
      <c r="K452" s="92"/>
    </row>
    <row r="453" spans="1:11" ht="20" x14ac:dyDescent="0.25">
      <c r="A453" s="14" t="s">
        <v>2995</v>
      </c>
      <c r="B453" s="14" t="s">
        <v>3950</v>
      </c>
      <c r="C453" s="14" t="s">
        <v>3951</v>
      </c>
      <c r="D453" s="16">
        <v>45944</v>
      </c>
      <c r="E453" s="16"/>
      <c r="F453" s="14" t="s">
        <v>3932</v>
      </c>
      <c r="G453" s="14" t="s">
        <v>3374</v>
      </c>
      <c r="H453" s="14" t="s">
        <v>3375</v>
      </c>
      <c r="I453" s="15">
        <v>160</v>
      </c>
      <c r="J453" s="77">
        <v>3</v>
      </c>
      <c r="K453" s="92"/>
    </row>
    <row r="454" spans="1:11" ht="20" x14ac:dyDescent="0.25">
      <c r="A454" s="14" t="s">
        <v>2995</v>
      </c>
      <c r="B454" s="14" t="s">
        <v>3952</v>
      </c>
      <c r="C454" s="14" t="s">
        <v>3953</v>
      </c>
      <c r="D454" s="16">
        <v>45944</v>
      </c>
      <c r="E454" s="16"/>
      <c r="F454" s="14" t="s">
        <v>3932</v>
      </c>
      <c r="G454" s="14" t="s">
        <v>3954</v>
      </c>
      <c r="H454" s="14" t="s">
        <v>3955</v>
      </c>
      <c r="I454" s="15">
        <v>687.5</v>
      </c>
      <c r="J454" s="77">
        <v>3</v>
      </c>
      <c r="K454" s="92"/>
    </row>
    <row r="455" spans="1:11" ht="20" x14ac:dyDescent="0.25">
      <c r="A455" s="14" t="s">
        <v>2995</v>
      </c>
      <c r="B455" s="14" t="s">
        <v>3956</v>
      </c>
      <c r="C455" s="14" t="s">
        <v>3153</v>
      </c>
      <c r="D455" s="16">
        <v>45944</v>
      </c>
      <c r="E455" s="16"/>
      <c r="F455" s="14" t="s">
        <v>3932</v>
      </c>
      <c r="G455" s="14" t="s">
        <v>3957</v>
      </c>
      <c r="H455" s="14" t="s">
        <v>3958</v>
      </c>
      <c r="I455" s="15">
        <v>687.6</v>
      </c>
      <c r="J455" s="77">
        <v>3</v>
      </c>
      <c r="K455" s="92"/>
    </row>
    <row r="456" spans="1:11" ht="20" x14ac:dyDescent="0.25">
      <c r="A456" s="14" t="s">
        <v>2995</v>
      </c>
      <c r="B456" s="14" t="s">
        <v>3959</v>
      </c>
      <c r="C456" s="14" t="s">
        <v>3960</v>
      </c>
      <c r="D456" s="16">
        <v>45944</v>
      </c>
      <c r="E456" s="16"/>
      <c r="F456" s="14" t="s">
        <v>3961</v>
      </c>
      <c r="G456" s="14" t="s">
        <v>3398</v>
      </c>
      <c r="H456" s="14" t="s">
        <v>3962</v>
      </c>
      <c r="I456" s="15">
        <v>161.4</v>
      </c>
      <c r="J456" s="77">
        <v>3</v>
      </c>
      <c r="K456" s="92"/>
    </row>
    <row r="457" spans="1:11" ht="20" x14ac:dyDescent="0.25">
      <c r="A457" s="14" t="s">
        <v>2995</v>
      </c>
      <c r="B457" s="14" t="s">
        <v>3963</v>
      </c>
      <c r="C457" s="14" t="s">
        <v>3964</v>
      </c>
      <c r="D457" s="16">
        <v>45940</v>
      </c>
      <c r="E457" s="16"/>
      <c r="F457" s="14" t="s">
        <v>3965</v>
      </c>
      <c r="G457" s="14" t="s">
        <v>3966</v>
      </c>
      <c r="H457" s="14" t="s">
        <v>3967</v>
      </c>
      <c r="I457" s="15">
        <v>130.5</v>
      </c>
      <c r="J457" s="77">
        <v>3</v>
      </c>
      <c r="K457" s="92"/>
    </row>
    <row r="458" spans="1:11" ht="20" x14ac:dyDescent="0.25">
      <c r="A458" s="14" t="s">
        <v>2995</v>
      </c>
      <c r="B458" s="14" t="s">
        <v>3968</v>
      </c>
      <c r="C458" s="14" t="s">
        <v>3096</v>
      </c>
      <c r="D458" s="16">
        <v>45940</v>
      </c>
      <c r="E458" s="16"/>
      <c r="F458" s="14" t="s">
        <v>3969</v>
      </c>
      <c r="G458" s="14" t="s">
        <v>3966</v>
      </c>
      <c r="H458" s="14" t="s">
        <v>3967</v>
      </c>
      <c r="I458" s="15">
        <v>176.6</v>
      </c>
      <c r="J458" s="77">
        <v>3</v>
      </c>
      <c r="K458" s="92"/>
    </row>
    <row r="459" spans="1:11" ht="20" x14ac:dyDescent="0.25">
      <c r="A459" s="14" t="s">
        <v>2995</v>
      </c>
      <c r="B459" s="14" t="s">
        <v>3970</v>
      </c>
      <c r="C459" s="14" t="s">
        <v>3042</v>
      </c>
      <c r="D459" s="16">
        <v>45940</v>
      </c>
      <c r="E459" s="16"/>
      <c r="F459" s="14" t="s">
        <v>3971</v>
      </c>
      <c r="G459" s="14" t="s">
        <v>3966</v>
      </c>
      <c r="H459" s="14" t="s">
        <v>3972</v>
      </c>
      <c r="I459" s="15">
        <v>147.80000000000001</v>
      </c>
      <c r="J459" s="77">
        <v>3</v>
      </c>
      <c r="K459" s="92"/>
    </row>
    <row r="460" spans="1:11" ht="20" x14ac:dyDescent="0.25">
      <c r="A460" s="14" t="s">
        <v>2995</v>
      </c>
      <c r="B460" s="14" t="s">
        <v>3973</v>
      </c>
      <c r="C460" s="14" t="s">
        <v>3126</v>
      </c>
      <c r="D460" s="16">
        <v>45940</v>
      </c>
      <c r="E460" s="16"/>
      <c r="F460" s="14" t="s">
        <v>3974</v>
      </c>
      <c r="G460" s="14" t="s">
        <v>3966</v>
      </c>
      <c r="H460" s="14" t="s">
        <v>3972</v>
      </c>
      <c r="I460" s="15">
        <v>536.16</v>
      </c>
      <c r="J460" s="77">
        <v>3</v>
      </c>
      <c r="K460" s="92"/>
    </row>
    <row r="461" spans="1:11" ht="20" x14ac:dyDescent="0.25">
      <c r="A461" s="14" t="s">
        <v>2995</v>
      </c>
      <c r="B461" s="14" t="s">
        <v>3975</v>
      </c>
      <c r="C461" s="14" t="s">
        <v>3976</v>
      </c>
      <c r="D461" s="16">
        <v>45940</v>
      </c>
      <c r="E461" s="16"/>
      <c r="F461" s="14" t="s">
        <v>3977</v>
      </c>
      <c r="G461" s="14"/>
      <c r="H461" s="14" t="s">
        <v>3978</v>
      </c>
      <c r="I461" s="15">
        <v>1440</v>
      </c>
      <c r="J461" s="77">
        <v>2</v>
      </c>
      <c r="K461" s="92"/>
    </row>
    <row r="462" spans="1:11" ht="20" x14ac:dyDescent="0.25">
      <c r="A462" s="14" t="s">
        <v>2995</v>
      </c>
      <c r="B462" s="14" t="s">
        <v>3979</v>
      </c>
      <c r="C462" s="14" t="s">
        <v>3980</v>
      </c>
      <c r="D462" s="16">
        <v>45944</v>
      </c>
      <c r="E462" s="16"/>
      <c r="F462" s="14" t="s">
        <v>3981</v>
      </c>
      <c r="G462" s="14" t="s">
        <v>3597</v>
      </c>
      <c r="H462" s="14" t="s">
        <v>3982</v>
      </c>
      <c r="I462" s="15">
        <v>344</v>
      </c>
      <c r="J462" s="77">
        <v>3</v>
      </c>
      <c r="K462" s="92"/>
    </row>
    <row r="463" spans="1:11" ht="20" x14ac:dyDescent="0.25">
      <c r="A463" s="14" t="s">
        <v>2995</v>
      </c>
      <c r="B463" s="14" t="s">
        <v>3983</v>
      </c>
      <c r="C463" s="14" t="s">
        <v>3844</v>
      </c>
      <c r="D463" s="16">
        <v>45944</v>
      </c>
      <c r="E463" s="16"/>
      <c r="F463" s="14" t="s">
        <v>3984</v>
      </c>
      <c r="G463" s="14" t="s">
        <v>3614</v>
      </c>
      <c r="H463" s="14" t="s">
        <v>3985</v>
      </c>
      <c r="I463" s="15">
        <v>350</v>
      </c>
      <c r="J463" s="77">
        <v>2</v>
      </c>
      <c r="K463" s="92"/>
    </row>
    <row r="464" spans="1:11" ht="20" x14ac:dyDescent="0.25">
      <c r="A464" s="14" t="s">
        <v>2995</v>
      </c>
      <c r="B464" s="14" t="s">
        <v>3986</v>
      </c>
      <c r="C464" s="14" t="s">
        <v>3987</v>
      </c>
      <c r="D464" s="16">
        <v>45944</v>
      </c>
      <c r="E464" s="16"/>
      <c r="F464" s="14" t="s">
        <v>3984</v>
      </c>
      <c r="G464" s="14" t="s">
        <v>3424</v>
      </c>
      <c r="H464" s="14" t="s">
        <v>3425</v>
      </c>
      <c r="I464" s="15">
        <v>700</v>
      </c>
      <c r="J464" s="77">
        <v>2</v>
      </c>
      <c r="K464" s="92"/>
    </row>
    <row r="465" spans="1:11" ht="20" x14ac:dyDescent="0.25">
      <c r="A465" s="14" t="s">
        <v>2995</v>
      </c>
      <c r="B465" s="14" t="s">
        <v>3988</v>
      </c>
      <c r="C465" s="14" t="s">
        <v>3844</v>
      </c>
      <c r="D465" s="16">
        <v>45946</v>
      </c>
      <c r="E465" s="16"/>
      <c r="F465" s="14" t="s">
        <v>3989</v>
      </c>
      <c r="G465" s="14" t="s">
        <v>3428</v>
      </c>
      <c r="H465" s="14" t="s">
        <v>3429</v>
      </c>
      <c r="I465" s="15">
        <v>2000</v>
      </c>
      <c r="J465" s="77">
        <v>2</v>
      </c>
      <c r="K465" s="92"/>
    </row>
    <row r="466" spans="1:11" ht="20" x14ac:dyDescent="0.25">
      <c r="A466" s="14" t="s">
        <v>2995</v>
      </c>
      <c r="B466" s="14" t="s">
        <v>3990</v>
      </c>
      <c r="C466" s="14" t="s">
        <v>3030</v>
      </c>
      <c r="D466" s="16">
        <v>45944</v>
      </c>
      <c r="E466" s="16"/>
      <c r="F466" s="14" t="s">
        <v>3989</v>
      </c>
      <c r="G466" s="14" t="s">
        <v>3565</v>
      </c>
      <c r="H466" s="14" t="s">
        <v>3566</v>
      </c>
      <c r="I466" s="15">
        <v>500</v>
      </c>
      <c r="J466" s="77">
        <v>2</v>
      </c>
      <c r="K466" s="92"/>
    </row>
    <row r="467" spans="1:11" ht="20" x14ac:dyDescent="0.25">
      <c r="A467" s="14" t="s">
        <v>2995</v>
      </c>
      <c r="B467" s="14" t="s">
        <v>3991</v>
      </c>
      <c r="C467" s="14" t="s">
        <v>3992</v>
      </c>
      <c r="D467" s="16">
        <v>45932</v>
      </c>
      <c r="E467" s="16"/>
      <c r="F467" s="14" t="s">
        <v>3989</v>
      </c>
      <c r="G467" s="14" t="s">
        <v>3509</v>
      </c>
      <c r="H467" s="14" t="s">
        <v>3510</v>
      </c>
      <c r="I467" s="15">
        <v>1100</v>
      </c>
      <c r="J467" s="77">
        <v>2</v>
      </c>
      <c r="K467" s="92"/>
    </row>
    <row r="468" spans="1:11" ht="20" x14ac:dyDescent="0.25">
      <c r="A468" s="14" t="s">
        <v>2995</v>
      </c>
      <c r="B468" s="14" t="s">
        <v>3993</v>
      </c>
      <c r="C468" s="14" t="s">
        <v>3442</v>
      </c>
      <c r="D468" s="16">
        <v>45946</v>
      </c>
      <c r="E468" s="16"/>
      <c r="F468" s="14" t="s">
        <v>3989</v>
      </c>
      <c r="G468" s="14" t="s">
        <v>3436</v>
      </c>
      <c r="H468" s="14" t="s">
        <v>3437</v>
      </c>
      <c r="I468" s="15">
        <v>840</v>
      </c>
      <c r="J468" s="77">
        <v>2</v>
      </c>
      <c r="K468" s="92"/>
    </row>
    <row r="469" spans="1:11" ht="20" x14ac:dyDescent="0.25">
      <c r="A469" s="14" t="s">
        <v>2995</v>
      </c>
      <c r="B469" s="14" t="s">
        <v>3994</v>
      </c>
      <c r="C469" s="14" t="s">
        <v>3995</v>
      </c>
      <c r="D469" s="16">
        <v>45937</v>
      </c>
      <c r="E469" s="16"/>
      <c r="F469" s="14" t="s">
        <v>3996</v>
      </c>
      <c r="G469" s="14" t="s">
        <v>3456</v>
      </c>
      <c r="H469" s="14" t="s">
        <v>3457</v>
      </c>
      <c r="I469" s="15">
        <v>2700</v>
      </c>
      <c r="J469" s="77">
        <v>2</v>
      </c>
      <c r="K469" s="92"/>
    </row>
    <row r="470" spans="1:11" ht="20" x14ac:dyDescent="0.25">
      <c r="A470" s="14" t="s">
        <v>2995</v>
      </c>
      <c r="B470" s="14" t="s">
        <v>3997</v>
      </c>
      <c r="C470" s="14" t="s">
        <v>3998</v>
      </c>
      <c r="D470" s="16">
        <v>45946</v>
      </c>
      <c r="E470" s="16"/>
      <c r="F470" s="14" t="s">
        <v>3984</v>
      </c>
      <c r="G470" s="14" t="s">
        <v>3471</v>
      </c>
      <c r="H470" s="14" t="s">
        <v>3999</v>
      </c>
      <c r="I470" s="15">
        <v>400</v>
      </c>
      <c r="J470" s="77">
        <v>2</v>
      </c>
      <c r="K470" s="92"/>
    </row>
    <row r="471" spans="1:11" ht="20" x14ac:dyDescent="0.25">
      <c r="A471" s="14" t="s">
        <v>2995</v>
      </c>
      <c r="B471" s="14" t="s">
        <v>4000</v>
      </c>
      <c r="C471" s="14" t="s">
        <v>3995</v>
      </c>
      <c r="D471" s="16">
        <v>45946</v>
      </c>
      <c r="E471" s="16"/>
      <c r="F471" s="14" t="s">
        <v>3996</v>
      </c>
      <c r="G471" s="14" t="s">
        <v>3501</v>
      </c>
      <c r="H471" s="14" t="s">
        <v>3502</v>
      </c>
      <c r="I471" s="15">
        <v>1000</v>
      </c>
      <c r="J471" s="77">
        <v>2</v>
      </c>
      <c r="K471" s="92"/>
    </row>
    <row r="472" spans="1:11" ht="20" x14ac:dyDescent="0.25">
      <c r="A472" s="14" t="s">
        <v>2995</v>
      </c>
      <c r="B472" s="14" t="s">
        <v>4001</v>
      </c>
      <c r="C472" s="14" t="s">
        <v>4002</v>
      </c>
      <c r="D472" s="16">
        <v>45946</v>
      </c>
      <c r="E472" s="16"/>
      <c r="F472" s="14" t="s">
        <v>3984</v>
      </c>
      <c r="G472" s="14" t="s">
        <v>5846</v>
      </c>
      <c r="H472" s="14" t="s">
        <v>4003</v>
      </c>
      <c r="I472" s="15">
        <v>600</v>
      </c>
      <c r="J472" s="77">
        <v>2</v>
      </c>
      <c r="K472" s="92"/>
    </row>
    <row r="473" spans="1:11" ht="20" x14ac:dyDescent="0.25">
      <c r="A473" s="14" t="s">
        <v>2995</v>
      </c>
      <c r="B473" s="14" t="s">
        <v>4004</v>
      </c>
      <c r="C473" s="14" t="s">
        <v>3143</v>
      </c>
      <c r="D473" s="16">
        <v>45937</v>
      </c>
      <c r="E473" s="16"/>
      <c r="F473" s="14" t="s">
        <v>3996</v>
      </c>
      <c r="G473" s="14" t="s">
        <v>5847</v>
      </c>
      <c r="H473" s="14" t="s">
        <v>4005</v>
      </c>
      <c r="I473" s="15">
        <v>900</v>
      </c>
      <c r="J473" s="77">
        <v>3</v>
      </c>
      <c r="K473" s="92"/>
    </row>
    <row r="474" spans="1:11" ht="20" x14ac:dyDescent="0.25">
      <c r="A474" s="14" t="s">
        <v>2995</v>
      </c>
      <c r="B474" s="14" t="s">
        <v>4006</v>
      </c>
      <c r="C474" s="14" t="s">
        <v>3334</v>
      </c>
      <c r="D474" s="16">
        <v>45946</v>
      </c>
      <c r="E474" s="16"/>
      <c r="F474" s="14" t="s">
        <v>3984</v>
      </c>
      <c r="G474" s="14" t="s">
        <v>3443</v>
      </c>
      <c r="H474" s="14" t="s">
        <v>3444</v>
      </c>
      <c r="I474" s="15">
        <v>1100</v>
      </c>
      <c r="J474" s="77">
        <v>2</v>
      </c>
      <c r="K474" s="92"/>
    </row>
    <row r="475" spans="1:11" ht="20" x14ac:dyDescent="0.25">
      <c r="A475" s="14" t="s">
        <v>2995</v>
      </c>
      <c r="B475" s="14" t="s">
        <v>4007</v>
      </c>
      <c r="C475" s="14" t="s">
        <v>4008</v>
      </c>
      <c r="D475" s="16">
        <v>45946</v>
      </c>
      <c r="E475" s="16"/>
      <c r="F475" s="14" t="s">
        <v>3984</v>
      </c>
      <c r="G475" s="14" t="s">
        <v>5848</v>
      </c>
      <c r="H475" s="14" t="s">
        <v>4009</v>
      </c>
      <c r="I475" s="15">
        <v>400</v>
      </c>
      <c r="J475" s="77">
        <v>2</v>
      </c>
      <c r="K475" s="92"/>
    </row>
    <row r="476" spans="1:11" ht="20" x14ac:dyDescent="0.25">
      <c r="A476" s="14" t="s">
        <v>2995</v>
      </c>
      <c r="B476" s="14" t="s">
        <v>4010</v>
      </c>
      <c r="C476" s="14" t="s">
        <v>4011</v>
      </c>
      <c r="D476" s="16">
        <v>45946</v>
      </c>
      <c r="E476" s="16"/>
      <c r="F476" s="14" t="s">
        <v>3996</v>
      </c>
      <c r="G476" s="14" t="s">
        <v>5849</v>
      </c>
      <c r="H476" s="14" t="s">
        <v>4012</v>
      </c>
      <c r="I476" s="15">
        <v>300</v>
      </c>
      <c r="J476" s="77">
        <v>2</v>
      </c>
      <c r="K476" s="92"/>
    </row>
    <row r="477" spans="1:11" ht="20" x14ac:dyDescent="0.25">
      <c r="A477" s="14" t="s">
        <v>2995</v>
      </c>
      <c r="B477" s="14" t="s">
        <v>4013</v>
      </c>
      <c r="C477" s="14" t="s">
        <v>4014</v>
      </c>
      <c r="D477" s="16">
        <v>45946</v>
      </c>
      <c r="E477" s="16"/>
      <c r="F477" s="14" t="s">
        <v>3984</v>
      </c>
      <c r="G477" s="14" t="s">
        <v>3588</v>
      </c>
      <c r="H477" s="14" t="s">
        <v>3589</v>
      </c>
      <c r="I477" s="15">
        <v>500</v>
      </c>
      <c r="J477" s="77">
        <v>2</v>
      </c>
      <c r="K477" s="92"/>
    </row>
    <row r="478" spans="1:11" ht="30" x14ac:dyDescent="0.25">
      <c r="A478" s="14" t="s">
        <v>2995</v>
      </c>
      <c r="B478" s="14" t="s">
        <v>4015</v>
      </c>
      <c r="C478" s="14" t="s">
        <v>4016</v>
      </c>
      <c r="D478" s="16">
        <v>45946</v>
      </c>
      <c r="E478" s="16"/>
      <c r="F478" s="14" t="s">
        <v>4017</v>
      </c>
      <c r="G478" s="14"/>
      <c r="H478" s="14" t="s">
        <v>4018</v>
      </c>
      <c r="I478" s="15">
        <v>3000</v>
      </c>
      <c r="J478" s="77">
        <v>3</v>
      </c>
      <c r="K478" s="92"/>
    </row>
    <row r="479" spans="1:11" ht="20" x14ac:dyDescent="0.25">
      <c r="A479" s="14" t="s">
        <v>2995</v>
      </c>
      <c r="B479" s="14" t="s">
        <v>4019</v>
      </c>
      <c r="C479" s="14" t="s">
        <v>3024</v>
      </c>
      <c r="D479" s="16">
        <v>45946</v>
      </c>
      <c r="E479" s="16"/>
      <c r="F479" s="14" t="s">
        <v>3996</v>
      </c>
      <c r="G479" s="14" t="s">
        <v>3607</v>
      </c>
      <c r="H479" s="14" t="s">
        <v>3608</v>
      </c>
      <c r="I479" s="15">
        <v>490</v>
      </c>
      <c r="J479" s="77">
        <v>2</v>
      </c>
      <c r="K479" s="92"/>
    </row>
    <row r="480" spans="1:11" ht="20" x14ac:dyDescent="0.25">
      <c r="A480" s="14" t="s">
        <v>2995</v>
      </c>
      <c r="B480" s="14" t="s">
        <v>4020</v>
      </c>
      <c r="C480" s="14" t="s">
        <v>4021</v>
      </c>
      <c r="D480" s="16">
        <v>45937</v>
      </c>
      <c r="E480" s="16"/>
      <c r="F480" s="14" t="s">
        <v>4022</v>
      </c>
      <c r="G480" s="14" t="s">
        <v>3543</v>
      </c>
      <c r="H480" s="14" t="s">
        <v>3544</v>
      </c>
      <c r="I480" s="15">
        <v>2100</v>
      </c>
      <c r="J480" s="77">
        <v>3</v>
      </c>
      <c r="K480" s="92"/>
    </row>
    <row r="481" spans="1:11" ht="20" x14ac:dyDescent="0.25">
      <c r="A481" s="14" t="s">
        <v>2995</v>
      </c>
      <c r="B481" s="14" t="s">
        <v>4023</v>
      </c>
      <c r="C481" s="14" t="s">
        <v>4024</v>
      </c>
      <c r="D481" s="16">
        <v>45951</v>
      </c>
      <c r="E481" s="16"/>
      <c r="F481" s="14" t="s">
        <v>4025</v>
      </c>
      <c r="G481" s="14" t="s">
        <v>3800</v>
      </c>
      <c r="H481" s="14" t="s">
        <v>3801</v>
      </c>
      <c r="I481" s="15">
        <v>1365.95</v>
      </c>
      <c r="J481" s="77">
        <v>3</v>
      </c>
      <c r="K481" s="92"/>
    </row>
    <row r="482" spans="1:11" ht="20" x14ac:dyDescent="0.25">
      <c r="A482" s="14" t="s">
        <v>2995</v>
      </c>
      <c r="B482" s="14" t="s">
        <v>4026</v>
      </c>
      <c r="C482" s="14" t="s">
        <v>3498</v>
      </c>
      <c r="D482" s="16">
        <v>45951</v>
      </c>
      <c r="E482" s="16"/>
      <c r="F482" s="14" t="s">
        <v>3984</v>
      </c>
      <c r="G482" s="14" t="s">
        <v>3474</v>
      </c>
      <c r="H482" s="14" t="s">
        <v>3475</v>
      </c>
      <c r="I482" s="15">
        <v>400</v>
      </c>
      <c r="J482" s="77">
        <v>2</v>
      </c>
      <c r="K482" s="92"/>
    </row>
    <row r="483" spans="1:11" ht="20" x14ac:dyDescent="0.25">
      <c r="A483" s="14" t="s">
        <v>2995</v>
      </c>
      <c r="B483" s="14" t="s">
        <v>4027</v>
      </c>
      <c r="C483" s="14" t="s">
        <v>4028</v>
      </c>
      <c r="D483" s="16">
        <v>45951</v>
      </c>
      <c r="E483" s="16"/>
      <c r="F483" s="14" t="s">
        <v>3984</v>
      </c>
      <c r="G483" s="14" t="s">
        <v>5850</v>
      </c>
      <c r="H483" s="14" t="s">
        <v>4029</v>
      </c>
      <c r="I483" s="15">
        <v>400</v>
      </c>
      <c r="J483" s="77">
        <v>2</v>
      </c>
      <c r="K483" s="92"/>
    </row>
    <row r="484" spans="1:11" ht="20" x14ac:dyDescent="0.25">
      <c r="A484" s="14" t="s">
        <v>2995</v>
      </c>
      <c r="B484" s="14" t="s">
        <v>4030</v>
      </c>
      <c r="C484" s="14" t="s">
        <v>3992</v>
      </c>
      <c r="D484" s="16">
        <v>45946</v>
      </c>
      <c r="E484" s="16"/>
      <c r="F484" s="14" t="s">
        <v>3984</v>
      </c>
      <c r="G484" s="14" t="s">
        <v>5851</v>
      </c>
      <c r="H484" s="14" t="s">
        <v>3440</v>
      </c>
      <c r="I484" s="15">
        <v>1350</v>
      </c>
      <c r="J484" s="77">
        <v>2</v>
      </c>
      <c r="K484" s="92"/>
    </row>
    <row r="485" spans="1:11" ht="20" x14ac:dyDescent="0.25">
      <c r="A485" s="14" t="s">
        <v>2995</v>
      </c>
      <c r="B485" s="14" t="s">
        <v>4031</v>
      </c>
      <c r="C485" s="14" t="s">
        <v>3435</v>
      </c>
      <c r="D485" s="16">
        <v>45951</v>
      </c>
      <c r="E485" s="16"/>
      <c r="F485" s="14" t="s">
        <v>3984</v>
      </c>
      <c r="G485" s="14" t="s">
        <v>3432</v>
      </c>
      <c r="H485" s="14" t="s">
        <v>3433</v>
      </c>
      <c r="I485" s="15">
        <v>400</v>
      </c>
      <c r="J485" s="77">
        <v>2</v>
      </c>
      <c r="K485" s="92"/>
    </row>
    <row r="486" spans="1:11" ht="20" x14ac:dyDescent="0.25">
      <c r="A486" s="14" t="s">
        <v>2995</v>
      </c>
      <c r="B486" s="14" t="s">
        <v>4032</v>
      </c>
      <c r="C486" s="14" t="s">
        <v>3334</v>
      </c>
      <c r="D486" s="16">
        <v>45946</v>
      </c>
      <c r="E486" s="16"/>
      <c r="F486" s="14" t="s">
        <v>4033</v>
      </c>
      <c r="G486" s="14" t="s">
        <v>3547</v>
      </c>
      <c r="H486" s="14" t="s">
        <v>3548</v>
      </c>
      <c r="I486" s="15">
        <v>2000</v>
      </c>
      <c r="J486" s="77">
        <v>2</v>
      </c>
      <c r="K486" s="92"/>
    </row>
    <row r="487" spans="1:11" ht="20" x14ac:dyDescent="0.25">
      <c r="A487" s="14" t="s">
        <v>2995</v>
      </c>
      <c r="B487" s="14" t="s">
        <v>4034</v>
      </c>
      <c r="C487" s="14" t="s">
        <v>4035</v>
      </c>
      <c r="D487" s="16">
        <v>45951</v>
      </c>
      <c r="E487" s="16"/>
      <c r="F487" s="14" t="s">
        <v>3984</v>
      </c>
      <c r="G487" s="14" t="s">
        <v>3573</v>
      </c>
      <c r="H487" s="14" t="s">
        <v>3574</v>
      </c>
      <c r="I487" s="15">
        <v>400</v>
      </c>
      <c r="J487" s="77">
        <v>2</v>
      </c>
      <c r="K487" s="92"/>
    </row>
    <row r="488" spans="1:11" ht="20" x14ac:dyDescent="0.25">
      <c r="A488" s="14" t="s">
        <v>2995</v>
      </c>
      <c r="B488" s="14" t="s">
        <v>4036</v>
      </c>
      <c r="C488" s="14" t="s">
        <v>4037</v>
      </c>
      <c r="D488" s="16">
        <v>45951</v>
      </c>
      <c r="E488" s="16"/>
      <c r="F488" s="14" t="s">
        <v>4038</v>
      </c>
      <c r="G488" s="14" t="s">
        <v>3820</v>
      </c>
      <c r="H488" s="14" t="s">
        <v>3821</v>
      </c>
      <c r="I488" s="15">
        <v>400.5</v>
      </c>
      <c r="J488" s="77">
        <v>2</v>
      </c>
      <c r="K488" s="92"/>
    </row>
    <row r="489" spans="1:11" ht="20" x14ac:dyDescent="0.25">
      <c r="A489" s="14" t="s">
        <v>2995</v>
      </c>
      <c r="B489" s="14" t="s">
        <v>4039</v>
      </c>
      <c r="C489" s="14" t="s">
        <v>4040</v>
      </c>
      <c r="D489" s="16">
        <v>45951</v>
      </c>
      <c r="E489" s="16"/>
      <c r="F489" s="14" t="s">
        <v>4041</v>
      </c>
      <c r="G489" s="14" t="s">
        <v>3820</v>
      </c>
      <c r="H489" s="14" t="s">
        <v>3821</v>
      </c>
      <c r="I489" s="15">
        <v>200</v>
      </c>
      <c r="J489" s="77">
        <v>2</v>
      </c>
      <c r="K489" s="92"/>
    </row>
    <row r="490" spans="1:11" ht="12.5" x14ac:dyDescent="0.25">
      <c r="A490" s="14" t="s">
        <v>2995</v>
      </c>
      <c r="B490" s="14" t="s">
        <v>4042</v>
      </c>
      <c r="C490" s="14" t="s">
        <v>4043</v>
      </c>
      <c r="D490" s="16">
        <v>45951</v>
      </c>
      <c r="E490" s="16"/>
      <c r="F490" s="14" t="s">
        <v>4044</v>
      </c>
      <c r="G490" s="14" t="s">
        <v>3820</v>
      </c>
      <c r="H490" s="14" t="s">
        <v>3821</v>
      </c>
      <c r="I490" s="15">
        <v>220</v>
      </c>
      <c r="J490" s="77">
        <v>2</v>
      </c>
      <c r="K490" s="92"/>
    </row>
    <row r="491" spans="1:11" ht="20" x14ac:dyDescent="0.25">
      <c r="A491" s="14" t="s">
        <v>2995</v>
      </c>
      <c r="B491" s="14" t="s">
        <v>4045</v>
      </c>
      <c r="C491" s="14" t="s">
        <v>3143</v>
      </c>
      <c r="D491" s="16">
        <v>45951</v>
      </c>
      <c r="E491" s="16"/>
      <c r="F491" s="14" t="s">
        <v>4046</v>
      </c>
      <c r="G491" s="14" t="s">
        <v>5852</v>
      </c>
      <c r="H491" s="14" t="s">
        <v>4047</v>
      </c>
      <c r="I491" s="15">
        <v>300</v>
      </c>
      <c r="J491" s="77">
        <v>2</v>
      </c>
      <c r="K491" s="92"/>
    </row>
    <row r="492" spans="1:11" ht="20" x14ac:dyDescent="0.25">
      <c r="A492" s="14" t="s">
        <v>2995</v>
      </c>
      <c r="B492" s="14" t="s">
        <v>4048</v>
      </c>
      <c r="C492" s="14" t="s">
        <v>3214</v>
      </c>
      <c r="D492" s="16">
        <v>45946</v>
      </c>
      <c r="E492" s="16"/>
      <c r="F492" s="14" t="s">
        <v>4046</v>
      </c>
      <c r="G492" s="14" t="s">
        <v>3632</v>
      </c>
      <c r="H492" s="14" t="s">
        <v>3633</v>
      </c>
      <c r="I492" s="15">
        <v>1100</v>
      </c>
      <c r="J492" s="77">
        <v>2</v>
      </c>
      <c r="K492" s="92"/>
    </row>
    <row r="493" spans="1:11" ht="20" x14ac:dyDescent="0.25">
      <c r="A493" s="14" t="s">
        <v>2995</v>
      </c>
      <c r="B493" s="14" t="s">
        <v>4049</v>
      </c>
      <c r="C493" s="14" t="s">
        <v>4050</v>
      </c>
      <c r="D493" s="16">
        <v>45951</v>
      </c>
      <c r="E493" s="16"/>
      <c r="F493" s="14" t="s">
        <v>4051</v>
      </c>
      <c r="G493" s="14" t="s">
        <v>5853</v>
      </c>
      <c r="H493" s="14" t="s">
        <v>4052</v>
      </c>
      <c r="I493" s="15">
        <v>360</v>
      </c>
      <c r="J493" s="77">
        <v>3</v>
      </c>
      <c r="K493" s="92"/>
    </row>
    <row r="494" spans="1:11" ht="20" x14ac:dyDescent="0.25">
      <c r="A494" s="14" t="s">
        <v>2995</v>
      </c>
      <c r="B494" s="14" t="s">
        <v>4053</v>
      </c>
      <c r="C494" s="14" t="s">
        <v>4054</v>
      </c>
      <c r="D494" s="16">
        <v>45946</v>
      </c>
      <c r="E494" s="16"/>
      <c r="F494" s="14" t="s">
        <v>4055</v>
      </c>
      <c r="G494" s="14" t="s">
        <v>3365</v>
      </c>
      <c r="H494" s="14" t="s">
        <v>4056</v>
      </c>
      <c r="I494" s="15">
        <v>2376.9</v>
      </c>
      <c r="J494" s="77">
        <v>3</v>
      </c>
      <c r="K494" s="92"/>
    </row>
    <row r="495" spans="1:11" ht="20" x14ac:dyDescent="0.25">
      <c r="A495" s="14" t="s">
        <v>2995</v>
      </c>
      <c r="B495" s="14" t="s">
        <v>4057</v>
      </c>
      <c r="C495" s="14" t="s">
        <v>4058</v>
      </c>
      <c r="D495" s="16">
        <v>45937</v>
      </c>
      <c r="E495" s="16"/>
      <c r="F495" s="14" t="s">
        <v>3996</v>
      </c>
      <c r="G495" s="14" t="s">
        <v>3516</v>
      </c>
      <c r="H495" s="14" t="s">
        <v>3517</v>
      </c>
      <c r="I495" s="15">
        <v>2350</v>
      </c>
      <c r="J495" s="77">
        <v>2</v>
      </c>
      <c r="K495" s="92"/>
    </row>
    <row r="496" spans="1:11" ht="20" x14ac:dyDescent="0.25">
      <c r="A496" s="14" t="s">
        <v>2995</v>
      </c>
      <c r="B496" s="14" t="s">
        <v>4059</v>
      </c>
      <c r="C496" s="14" t="s">
        <v>4060</v>
      </c>
      <c r="D496" s="16">
        <v>45946</v>
      </c>
      <c r="E496" s="16"/>
      <c r="F496" s="14" t="s">
        <v>4061</v>
      </c>
      <c r="G496" s="14" t="s">
        <v>3954</v>
      </c>
      <c r="H496" s="14" t="s">
        <v>3955</v>
      </c>
      <c r="I496" s="15">
        <v>141.47999999999999</v>
      </c>
      <c r="J496" s="77">
        <v>3</v>
      </c>
      <c r="K496" s="92"/>
    </row>
    <row r="497" spans="1:11" ht="20" x14ac:dyDescent="0.25">
      <c r="A497" s="14" t="s">
        <v>2995</v>
      </c>
      <c r="B497" s="14" t="s">
        <v>4062</v>
      </c>
      <c r="C497" s="14" t="s">
        <v>3024</v>
      </c>
      <c r="D497" s="16">
        <v>45951</v>
      </c>
      <c r="E497" s="16"/>
      <c r="F497" s="14" t="s">
        <v>4063</v>
      </c>
      <c r="G497" s="14" t="s">
        <v>3513</v>
      </c>
      <c r="H497" s="14" t="s">
        <v>3514</v>
      </c>
      <c r="I497" s="15">
        <v>500</v>
      </c>
      <c r="J497" s="77">
        <v>2</v>
      </c>
      <c r="K497" s="92"/>
    </row>
    <row r="498" spans="1:11" ht="20" x14ac:dyDescent="0.25">
      <c r="A498" s="14" t="s">
        <v>2995</v>
      </c>
      <c r="B498" s="14" t="s">
        <v>4064</v>
      </c>
      <c r="C498" s="14" t="s">
        <v>3998</v>
      </c>
      <c r="D498" s="16">
        <v>45951</v>
      </c>
      <c r="E498" s="16"/>
      <c r="F498" s="14" t="s">
        <v>3984</v>
      </c>
      <c r="G498" s="14" t="s">
        <v>3528</v>
      </c>
      <c r="H498" s="14" t="s">
        <v>3529</v>
      </c>
      <c r="I498" s="15">
        <v>400</v>
      </c>
      <c r="J498" s="77">
        <v>2</v>
      </c>
      <c r="K498" s="92"/>
    </row>
    <row r="499" spans="1:11" ht="20" x14ac:dyDescent="0.25">
      <c r="A499" s="14" t="s">
        <v>2995</v>
      </c>
      <c r="B499" s="14" t="s">
        <v>4065</v>
      </c>
      <c r="C499" s="14" t="s">
        <v>4066</v>
      </c>
      <c r="D499" s="16">
        <v>45940</v>
      </c>
      <c r="E499" s="16"/>
      <c r="F499" s="14" t="s">
        <v>4067</v>
      </c>
      <c r="G499" s="14" t="s">
        <v>5854</v>
      </c>
      <c r="H499" s="14" t="s">
        <v>3801</v>
      </c>
      <c r="I499" s="15">
        <v>393.6</v>
      </c>
      <c r="J499" s="77">
        <v>3</v>
      </c>
      <c r="K499" s="92"/>
    </row>
    <row r="500" spans="1:11" ht="20" x14ac:dyDescent="0.25">
      <c r="A500" s="14" t="s">
        <v>2995</v>
      </c>
      <c r="B500" s="14" t="s">
        <v>4068</v>
      </c>
      <c r="C500" s="14" t="s">
        <v>4069</v>
      </c>
      <c r="D500" s="16">
        <v>45940</v>
      </c>
      <c r="E500" s="16"/>
      <c r="F500" s="14" t="s">
        <v>4070</v>
      </c>
      <c r="G500" s="14" t="s">
        <v>3452</v>
      </c>
      <c r="H500" s="14" t="s">
        <v>3453</v>
      </c>
      <c r="I500" s="15">
        <v>2900</v>
      </c>
      <c r="J500" s="77">
        <v>4</v>
      </c>
      <c r="K500" s="92"/>
    </row>
    <row r="501" spans="1:11" ht="20" x14ac:dyDescent="0.25">
      <c r="A501" s="14" t="s">
        <v>2995</v>
      </c>
      <c r="B501" s="14" t="s">
        <v>4071</v>
      </c>
      <c r="C501" s="14" t="s">
        <v>3894</v>
      </c>
      <c r="D501" s="16">
        <v>45946</v>
      </c>
      <c r="E501" s="16"/>
      <c r="F501" s="14" t="s">
        <v>3996</v>
      </c>
      <c r="G501" s="14" t="s">
        <v>3463</v>
      </c>
      <c r="H501" s="14" t="s">
        <v>3464</v>
      </c>
      <c r="I501" s="15">
        <v>1050</v>
      </c>
      <c r="J501" s="77">
        <v>2</v>
      </c>
      <c r="K501" s="92"/>
    </row>
    <row r="502" spans="1:11" ht="20" x14ac:dyDescent="0.25">
      <c r="A502" s="14" t="s">
        <v>2995</v>
      </c>
      <c r="B502" s="14" t="s">
        <v>4072</v>
      </c>
      <c r="C502" s="14" t="s">
        <v>3498</v>
      </c>
      <c r="D502" s="16">
        <v>45951</v>
      </c>
      <c r="E502" s="16"/>
      <c r="F502" s="14" t="s">
        <v>3996</v>
      </c>
      <c r="G502" s="14" t="s">
        <v>5855</v>
      </c>
      <c r="H502" s="14" t="s">
        <v>4073</v>
      </c>
      <c r="I502" s="15">
        <v>500</v>
      </c>
      <c r="J502" s="77">
        <v>2</v>
      </c>
      <c r="K502" s="92"/>
    </row>
    <row r="503" spans="1:11" ht="20" x14ac:dyDescent="0.25">
      <c r="A503" s="14" t="s">
        <v>2995</v>
      </c>
      <c r="B503" s="14" t="s">
        <v>4074</v>
      </c>
      <c r="C503" s="14" t="s">
        <v>4075</v>
      </c>
      <c r="D503" s="16">
        <v>45951</v>
      </c>
      <c r="E503" s="16"/>
      <c r="F503" s="14" t="s">
        <v>4076</v>
      </c>
      <c r="G503" s="14" t="s">
        <v>5856</v>
      </c>
      <c r="H503" s="14" t="s">
        <v>4077</v>
      </c>
      <c r="I503" s="15">
        <v>1630.26</v>
      </c>
      <c r="J503" s="77">
        <v>2</v>
      </c>
      <c r="K503" s="92"/>
    </row>
    <row r="504" spans="1:11" ht="30" x14ac:dyDescent="0.25">
      <c r="A504" s="14" t="s">
        <v>2995</v>
      </c>
      <c r="B504" s="14" t="s">
        <v>4078</v>
      </c>
      <c r="C504" s="14" t="s">
        <v>4079</v>
      </c>
      <c r="D504" s="16">
        <v>45951</v>
      </c>
      <c r="E504" s="16"/>
      <c r="F504" s="14" t="s">
        <v>4080</v>
      </c>
      <c r="G504" s="14" t="s">
        <v>5857</v>
      </c>
      <c r="H504" s="14" t="s">
        <v>4081</v>
      </c>
      <c r="I504" s="15">
        <v>800</v>
      </c>
      <c r="J504" s="77">
        <v>2</v>
      </c>
      <c r="K504" s="92"/>
    </row>
    <row r="505" spans="1:11" ht="20" x14ac:dyDescent="0.25">
      <c r="A505" s="14" t="s">
        <v>2995</v>
      </c>
      <c r="B505" s="14" t="s">
        <v>4082</v>
      </c>
      <c r="C505" s="14" t="s">
        <v>4083</v>
      </c>
      <c r="D505" s="16">
        <v>45946</v>
      </c>
      <c r="E505" s="16"/>
      <c r="F505" s="14" t="s">
        <v>3984</v>
      </c>
      <c r="G505" s="14" t="s">
        <v>3569</v>
      </c>
      <c r="H505" s="14" t="s">
        <v>3570</v>
      </c>
      <c r="I505" s="15">
        <v>800</v>
      </c>
      <c r="J505" s="77">
        <v>3</v>
      </c>
      <c r="K505" s="92"/>
    </row>
    <row r="506" spans="1:11" ht="20" x14ac:dyDescent="0.25">
      <c r="A506" s="14" t="s">
        <v>2995</v>
      </c>
      <c r="B506" s="14" t="s">
        <v>4084</v>
      </c>
      <c r="C506" s="14" t="s">
        <v>4085</v>
      </c>
      <c r="D506" s="16">
        <v>45960</v>
      </c>
      <c r="E506" s="16"/>
      <c r="F506" s="14" t="s">
        <v>4086</v>
      </c>
      <c r="G506" s="14" t="s">
        <v>5860</v>
      </c>
      <c r="H506" s="14" t="s">
        <v>4087</v>
      </c>
      <c r="I506" s="15">
        <v>1000</v>
      </c>
      <c r="J506" s="77">
        <v>4</v>
      </c>
      <c r="K506" s="92"/>
    </row>
    <row r="507" spans="1:11" ht="20" x14ac:dyDescent="0.25">
      <c r="A507" s="14" t="s">
        <v>2995</v>
      </c>
      <c r="B507" s="14" t="s">
        <v>4088</v>
      </c>
      <c r="C507" s="14" t="s">
        <v>4089</v>
      </c>
      <c r="D507" s="16">
        <v>45960</v>
      </c>
      <c r="E507" s="16"/>
      <c r="F507" s="14" t="s">
        <v>4090</v>
      </c>
      <c r="G507" s="14" t="s">
        <v>5860</v>
      </c>
      <c r="H507" s="14" t="s">
        <v>4087</v>
      </c>
      <c r="I507" s="15">
        <v>2500</v>
      </c>
      <c r="J507" s="77">
        <v>4</v>
      </c>
      <c r="K507" s="92"/>
    </row>
    <row r="508" spans="1:11" ht="20" x14ac:dyDescent="0.25">
      <c r="A508" s="14" t="s">
        <v>2995</v>
      </c>
      <c r="B508" s="14" t="s">
        <v>4091</v>
      </c>
      <c r="C508" s="14" t="s">
        <v>4092</v>
      </c>
      <c r="D508" s="16">
        <v>45960</v>
      </c>
      <c r="E508" s="16"/>
      <c r="F508" s="14" t="s">
        <v>4093</v>
      </c>
      <c r="G508" s="14" t="s">
        <v>3719</v>
      </c>
      <c r="H508" s="14" t="s">
        <v>3720</v>
      </c>
      <c r="I508" s="15">
        <v>143.05000000000001</v>
      </c>
      <c r="J508" s="77">
        <v>2</v>
      </c>
      <c r="K508" s="92"/>
    </row>
    <row r="509" spans="1:11" ht="20" x14ac:dyDescent="0.25">
      <c r="A509" s="14" t="s">
        <v>2995</v>
      </c>
      <c r="B509" s="14" t="s">
        <v>4094</v>
      </c>
      <c r="C509" s="14" t="s">
        <v>3498</v>
      </c>
      <c r="D509" s="16">
        <v>45951</v>
      </c>
      <c r="E509" s="16"/>
      <c r="F509" s="14" t="s">
        <v>3984</v>
      </c>
      <c r="G509" s="14" t="s">
        <v>3600</v>
      </c>
      <c r="H509" s="14" t="s">
        <v>3601</v>
      </c>
      <c r="I509" s="15">
        <v>500</v>
      </c>
      <c r="J509" s="77">
        <v>2</v>
      </c>
      <c r="K509" s="92"/>
    </row>
    <row r="510" spans="1:11" ht="20" x14ac:dyDescent="0.25">
      <c r="A510" s="14" t="s">
        <v>2995</v>
      </c>
      <c r="B510" s="14" t="s">
        <v>4095</v>
      </c>
      <c r="C510" s="14" t="s">
        <v>4096</v>
      </c>
      <c r="D510" s="16">
        <v>45951</v>
      </c>
      <c r="E510" s="16"/>
      <c r="F510" s="14" t="s">
        <v>4097</v>
      </c>
      <c r="G510" s="14" t="s">
        <v>3533</v>
      </c>
      <c r="H510" s="14" t="s">
        <v>3534</v>
      </c>
      <c r="I510" s="15">
        <v>500</v>
      </c>
      <c r="J510" s="77">
        <v>2</v>
      </c>
      <c r="K510" s="92"/>
    </row>
    <row r="511" spans="1:11" ht="20" x14ac:dyDescent="0.25">
      <c r="A511" s="14" t="s">
        <v>2995</v>
      </c>
      <c r="B511" s="14" t="s">
        <v>4098</v>
      </c>
      <c r="C511" s="14" t="s">
        <v>3470</v>
      </c>
      <c r="D511" s="16">
        <v>45951</v>
      </c>
      <c r="E511" s="16"/>
      <c r="F511" s="14" t="s">
        <v>3984</v>
      </c>
      <c r="G511" s="14" t="s">
        <v>3552</v>
      </c>
      <c r="H511" s="14" t="s">
        <v>3553</v>
      </c>
      <c r="I511" s="15">
        <v>500</v>
      </c>
      <c r="J511" s="77">
        <v>2</v>
      </c>
      <c r="K511" s="92"/>
    </row>
    <row r="512" spans="1:11" ht="20" x14ac:dyDescent="0.25">
      <c r="A512" s="14" t="s">
        <v>2995</v>
      </c>
      <c r="B512" s="14" t="s">
        <v>4099</v>
      </c>
      <c r="C512" s="14" t="s">
        <v>4100</v>
      </c>
      <c r="D512" s="16">
        <v>45951</v>
      </c>
      <c r="E512" s="16"/>
      <c r="F512" s="14" t="s">
        <v>4101</v>
      </c>
      <c r="G512" s="14" t="s">
        <v>3268</v>
      </c>
      <c r="H512" s="14" t="s">
        <v>3269</v>
      </c>
      <c r="I512" s="15">
        <v>64</v>
      </c>
      <c r="J512" s="77">
        <v>4</v>
      </c>
      <c r="K512" s="92"/>
    </row>
    <row r="513" spans="1:11" ht="20" x14ac:dyDescent="0.25">
      <c r="A513" s="14" t="s">
        <v>2995</v>
      </c>
      <c r="B513" s="14" t="s">
        <v>4102</v>
      </c>
      <c r="C513" s="14" t="s">
        <v>4103</v>
      </c>
      <c r="D513" s="16">
        <v>45951</v>
      </c>
      <c r="E513" s="16"/>
      <c r="F513" s="14" t="s">
        <v>3996</v>
      </c>
      <c r="G513" s="14" t="s">
        <v>3559</v>
      </c>
      <c r="H513" s="14" t="s">
        <v>3560</v>
      </c>
      <c r="I513" s="15">
        <v>400</v>
      </c>
      <c r="J513" s="77">
        <v>2</v>
      </c>
      <c r="K513" s="92"/>
    </row>
    <row r="514" spans="1:11" ht="20" x14ac:dyDescent="0.25">
      <c r="A514" s="14" t="s">
        <v>2995</v>
      </c>
      <c r="B514" s="14" t="s">
        <v>4104</v>
      </c>
      <c r="C514" s="14" t="s">
        <v>4105</v>
      </c>
      <c r="D514" s="16">
        <v>45951</v>
      </c>
      <c r="E514" s="16"/>
      <c r="F514" s="14" t="s">
        <v>3984</v>
      </c>
      <c r="G514" s="14" t="s">
        <v>3559</v>
      </c>
      <c r="H514" s="14" t="s">
        <v>3560</v>
      </c>
      <c r="I514" s="15">
        <v>500</v>
      </c>
      <c r="J514" s="77">
        <v>2</v>
      </c>
      <c r="K514" s="92"/>
    </row>
    <row r="515" spans="1:11" ht="20" x14ac:dyDescent="0.25">
      <c r="A515" s="14" t="s">
        <v>2995</v>
      </c>
      <c r="B515" s="14" t="s">
        <v>4106</v>
      </c>
      <c r="C515" s="14" t="s">
        <v>3500</v>
      </c>
      <c r="D515" s="16">
        <v>45951</v>
      </c>
      <c r="E515" s="16"/>
      <c r="F515" s="14" t="s">
        <v>3984</v>
      </c>
      <c r="G515" s="14" t="s">
        <v>5858</v>
      </c>
      <c r="H515" s="14" t="s">
        <v>4107</v>
      </c>
      <c r="I515" s="15">
        <v>450</v>
      </c>
      <c r="J515" s="77">
        <v>2</v>
      </c>
      <c r="K515" s="92"/>
    </row>
    <row r="516" spans="1:11" ht="20" x14ac:dyDescent="0.25">
      <c r="A516" s="14" t="s">
        <v>2995</v>
      </c>
      <c r="B516" s="14" t="s">
        <v>4108</v>
      </c>
      <c r="C516" s="14" t="s">
        <v>3431</v>
      </c>
      <c r="D516" s="16">
        <v>45951</v>
      </c>
      <c r="E516" s="16"/>
      <c r="F516" s="14" t="s">
        <v>3984</v>
      </c>
      <c r="G516" s="14" t="s">
        <v>5859</v>
      </c>
      <c r="H516" s="14" t="s">
        <v>4109</v>
      </c>
      <c r="I516" s="15">
        <v>350</v>
      </c>
      <c r="J516" s="77">
        <v>2</v>
      </c>
      <c r="K516" s="92"/>
    </row>
    <row r="517" spans="1:11" ht="20" x14ac:dyDescent="0.25">
      <c r="A517" s="14" t="s">
        <v>2995</v>
      </c>
      <c r="B517" s="14" t="s">
        <v>4110</v>
      </c>
      <c r="C517" s="14" t="s">
        <v>3442</v>
      </c>
      <c r="D517" s="16">
        <v>45951</v>
      </c>
      <c r="E517" s="16"/>
      <c r="F517" s="14" t="s">
        <v>3984</v>
      </c>
      <c r="G517" s="14" t="s">
        <v>3459</v>
      </c>
      <c r="H517" s="14" t="s">
        <v>3460</v>
      </c>
      <c r="I517" s="15">
        <v>500</v>
      </c>
      <c r="J517" s="77">
        <v>2</v>
      </c>
      <c r="K517" s="92"/>
    </row>
    <row r="518" spans="1:11" ht="20" x14ac:dyDescent="0.25">
      <c r="A518" s="14" t="s">
        <v>2995</v>
      </c>
      <c r="B518" s="14" t="s">
        <v>4111</v>
      </c>
      <c r="C518" s="14" t="s">
        <v>3480</v>
      </c>
      <c r="D518" s="16">
        <v>45951</v>
      </c>
      <c r="E518" s="16"/>
      <c r="F518" s="14" t="s">
        <v>3984</v>
      </c>
      <c r="G518" s="14" t="s">
        <v>3603</v>
      </c>
      <c r="H518" s="14" t="s">
        <v>3604</v>
      </c>
      <c r="I518" s="15">
        <v>400</v>
      </c>
      <c r="J518" s="77">
        <v>2</v>
      </c>
      <c r="K518" s="92"/>
    </row>
    <row r="519" spans="1:11" ht="20" x14ac:dyDescent="0.25">
      <c r="A519" s="14" t="s">
        <v>2995</v>
      </c>
      <c r="B519" s="14" t="s">
        <v>4112</v>
      </c>
      <c r="C519" s="14" t="s">
        <v>4113</v>
      </c>
      <c r="D519" s="16">
        <v>45951</v>
      </c>
      <c r="E519" s="16"/>
      <c r="F519" s="14" t="s">
        <v>4114</v>
      </c>
      <c r="G519" s="14" t="s">
        <v>5861</v>
      </c>
      <c r="H519" s="14" t="s">
        <v>4115</v>
      </c>
      <c r="I519" s="15">
        <v>138.44999999999999</v>
      </c>
      <c r="J519" s="77">
        <v>3</v>
      </c>
      <c r="K519" s="92"/>
    </row>
    <row r="520" spans="1:11" ht="20" x14ac:dyDescent="0.25">
      <c r="A520" s="14" t="s">
        <v>2995</v>
      </c>
      <c r="B520" s="14" t="s">
        <v>4116</v>
      </c>
      <c r="C520" s="14" t="s">
        <v>4117</v>
      </c>
      <c r="D520" s="16">
        <v>45951</v>
      </c>
      <c r="E520" s="16"/>
      <c r="F520" s="14" t="s">
        <v>4118</v>
      </c>
      <c r="G520" s="14" t="s">
        <v>5862</v>
      </c>
      <c r="H520" s="14" t="s">
        <v>4119</v>
      </c>
      <c r="I520" s="15">
        <v>135</v>
      </c>
      <c r="J520" s="77">
        <v>3</v>
      </c>
      <c r="K520" s="92"/>
    </row>
    <row r="521" spans="1:11" ht="20" x14ac:dyDescent="0.25">
      <c r="A521" s="14" t="s">
        <v>2995</v>
      </c>
      <c r="B521" s="14" t="s">
        <v>4120</v>
      </c>
      <c r="C521" s="14" t="s">
        <v>4121</v>
      </c>
      <c r="D521" s="16">
        <v>45951</v>
      </c>
      <c r="E521" s="16"/>
      <c r="F521" s="14" t="s">
        <v>4122</v>
      </c>
      <c r="G521" s="14" t="s">
        <v>3374</v>
      </c>
      <c r="H521" s="14" t="s">
        <v>3375</v>
      </c>
      <c r="I521" s="15">
        <v>115.4</v>
      </c>
      <c r="J521" s="77">
        <v>2</v>
      </c>
      <c r="K521" s="92"/>
    </row>
    <row r="522" spans="1:11" ht="20" x14ac:dyDescent="0.25">
      <c r="A522" s="14" t="s">
        <v>2995</v>
      </c>
      <c r="B522" s="14" t="s">
        <v>4123</v>
      </c>
      <c r="C522" s="14" t="s">
        <v>4124</v>
      </c>
      <c r="D522" s="16">
        <v>47047</v>
      </c>
      <c r="E522" s="16"/>
      <c r="F522" s="14" t="s">
        <v>4125</v>
      </c>
      <c r="G522" s="14" t="s">
        <v>3326</v>
      </c>
      <c r="H522" s="14" t="s">
        <v>3327</v>
      </c>
      <c r="I522" s="15">
        <v>184.5</v>
      </c>
      <c r="J522" s="77">
        <v>4</v>
      </c>
      <c r="K522" s="92"/>
    </row>
    <row r="523" spans="1:11" ht="12.5" x14ac:dyDescent="0.25">
      <c r="A523" s="14" t="s">
        <v>2995</v>
      </c>
      <c r="B523" s="14" t="s">
        <v>4126</v>
      </c>
      <c r="C523" s="14" t="s">
        <v>4127</v>
      </c>
      <c r="D523" s="16">
        <v>45961</v>
      </c>
      <c r="E523" s="16"/>
      <c r="F523" s="14" t="s">
        <v>4128</v>
      </c>
      <c r="G523" s="14" t="s">
        <v>5863</v>
      </c>
      <c r="H523" s="14" t="s">
        <v>4129</v>
      </c>
      <c r="I523" s="15">
        <v>600</v>
      </c>
      <c r="J523" s="77">
        <v>2</v>
      </c>
      <c r="K523" s="92"/>
    </row>
    <row r="524" spans="1:11" ht="20" x14ac:dyDescent="0.25">
      <c r="A524" s="14" t="s">
        <v>2995</v>
      </c>
      <c r="B524" s="14" t="s">
        <v>4130</v>
      </c>
      <c r="C524" s="14" t="s">
        <v>4131</v>
      </c>
      <c r="D524" s="16">
        <v>45951</v>
      </c>
      <c r="E524" s="16"/>
      <c r="F524" s="14" t="s">
        <v>4132</v>
      </c>
      <c r="G524" s="14" t="s">
        <v>5864</v>
      </c>
      <c r="H524" s="14" t="s">
        <v>4133</v>
      </c>
      <c r="I524" s="15">
        <v>7.29</v>
      </c>
      <c r="J524" s="77">
        <v>2</v>
      </c>
      <c r="K524" s="92"/>
    </row>
    <row r="525" spans="1:11" ht="20" x14ac:dyDescent="0.25">
      <c r="A525" s="14" t="s">
        <v>2995</v>
      </c>
      <c r="B525" s="14" t="s">
        <v>4134</v>
      </c>
      <c r="C525" s="14" t="s">
        <v>4135</v>
      </c>
      <c r="D525" s="16">
        <v>45960</v>
      </c>
      <c r="E525" s="16"/>
      <c r="F525" s="14" t="s">
        <v>4136</v>
      </c>
      <c r="G525" s="14" t="s">
        <v>3291</v>
      </c>
      <c r="H525" s="14" t="s">
        <v>3292</v>
      </c>
      <c r="I525" s="15">
        <v>678.65</v>
      </c>
      <c r="J525" s="77">
        <v>4</v>
      </c>
      <c r="K525" s="92"/>
    </row>
    <row r="526" spans="1:11" ht="20" x14ac:dyDescent="0.25">
      <c r="A526" s="14" t="s">
        <v>2995</v>
      </c>
      <c r="B526" s="14" t="s">
        <v>4137</v>
      </c>
      <c r="C526" s="14" t="s">
        <v>4138</v>
      </c>
      <c r="D526" s="16">
        <v>45960</v>
      </c>
      <c r="E526" s="16"/>
      <c r="F526" s="14" t="s">
        <v>4139</v>
      </c>
      <c r="G526" s="14" t="s">
        <v>3291</v>
      </c>
      <c r="H526" s="14" t="s">
        <v>3292</v>
      </c>
      <c r="I526" s="15">
        <v>125.95</v>
      </c>
      <c r="J526" s="77">
        <v>4</v>
      </c>
      <c r="K526" s="92"/>
    </row>
    <row r="527" spans="1:11" ht="20" x14ac:dyDescent="0.25">
      <c r="A527" s="14" t="s">
        <v>2995</v>
      </c>
      <c r="B527" s="14" t="s">
        <v>4140</v>
      </c>
      <c r="C527" s="14" t="s">
        <v>3414</v>
      </c>
      <c r="D527" s="16">
        <v>45951</v>
      </c>
      <c r="E527" s="16"/>
      <c r="F527" s="14" t="s">
        <v>3423</v>
      </c>
      <c r="G527" s="14" t="s">
        <v>5865</v>
      </c>
      <c r="H527" s="14" t="s">
        <v>4141</v>
      </c>
      <c r="I527" s="15">
        <v>400</v>
      </c>
      <c r="J527" s="77">
        <v>2</v>
      </c>
      <c r="K527" s="92"/>
    </row>
    <row r="528" spans="1:11" ht="20" x14ac:dyDescent="0.25">
      <c r="A528" s="14" t="s">
        <v>2995</v>
      </c>
      <c r="B528" s="14" t="s">
        <v>4142</v>
      </c>
      <c r="C528" s="14" t="s">
        <v>4143</v>
      </c>
      <c r="D528" s="16">
        <v>45951</v>
      </c>
      <c r="E528" s="16"/>
      <c r="F528" s="14" t="s">
        <v>3984</v>
      </c>
      <c r="G528" s="14" t="s">
        <v>5865</v>
      </c>
      <c r="H528" s="14" t="s">
        <v>4141</v>
      </c>
      <c r="I528" s="15">
        <v>400</v>
      </c>
      <c r="J528" s="77">
        <v>2</v>
      </c>
      <c r="K528" s="92"/>
    </row>
    <row r="529" spans="1:11" ht="20" x14ac:dyDescent="0.25">
      <c r="A529" s="14" t="s">
        <v>2995</v>
      </c>
      <c r="B529" s="14" t="s">
        <v>4144</v>
      </c>
      <c r="C529" s="14" t="s">
        <v>4145</v>
      </c>
      <c r="D529" s="16">
        <v>45960</v>
      </c>
      <c r="E529" s="16"/>
      <c r="F529" s="14" t="s">
        <v>4146</v>
      </c>
      <c r="G529" s="14" t="s">
        <v>3316</v>
      </c>
      <c r="H529" s="14" t="s">
        <v>3612</v>
      </c>
      <c r="I529" s="15">
        <v>307.5</v>
      </c>
      <c r="J529" s="77">
        <v>4</v>
      </c>
      <c r="K529" s="92"/>
    </row>
    <row r="530" spans="1:11" ht="20" x14ac:dyDescent="0.25">
      <c r="A530" s="14" t="s">
        <v>2995</v>
      </c>
      <c r="B530" s="14" t="s">
        <v>4147</v>
      </c>
      <c r="C530" s="14" t="s">
        <v>4148</v>
      </c>
      <c r="D530" s="16">
        <v>45961</v>
      </c>
      <c r="E530" s="16"/>
      <c r="F530" s="14" t="s">
        <v>4149</v>
      </c>
      <c r="G530" s="14" t="s">
        <v>3719</v>
      </c>
      <c r="H530" s="14" t="s">
        <v>3720</v>
      </c>
      <c r="I530" s="15">
        <v>863.83</v>
      </c>
      <c r="J530" s="77">
        <v>2</v>
      </c>
      <c r="K530" s="92"/>
    </row>
    <row r="531" spans="1:11" ht="20" x14ac:dyDescent="0.25">
      <c r="A531" s="14" t="s">
        <v>2995</v>
      </c>
      <c r="B531" s="14" t="s">
        <v>4150</v>
      </c>
      <c r="C531" s="14" t="s">
        <v>4151</v>
      </c>
      <c r="D531" s="16">
        <v>45961</v>
      </c>
      <c r="E531" s="16"/>
      <c r="F531" s="14" t="s">
        <v>4152</v>
      </c>
      <c r="G531" s="14" t="s">
        <v>3719</v>
      </c>
      <c r="H531" s="14" t="s">
        <v>3720</v>
      </c>
      <c r="I531" s="15">
        <v>180</v>
      </c>
      <c r="J531" s="77">
        <v>2</v>
      </c>
      <c r="K531" s="92"/>
    </row>
    <row r="532" spans="1:11" ht="20" x14ac:dyDescent="0.25">
      <c r="A532" s="14" t="s">
        <v>2995</v>
      </c>
      <c r="B532" s="14" t="s">
        <v>4153</v>
      </c>
      <c r="C532" s="14" t="s">
        <v>4002</v>
      </c>
      <c r="D532" s="16">
        <v>45954</v>
      </c>
      <c r="E532" s="16"/>
      <c r="F532" s="14" t="s">
        <v>3984</v>
      </c>
      <c r="G532" s="14" t="s">
        <v>3629</v>
      </c>
      <c r="H532" s="14" t="s">
        <v>3630</v>
      </c>
      <c r="I532" s="15">
        <v>400</v>
      </c>
      <c r="J532" s="77">
        <v>2</v>
      </c>
      <c r="K532" s="92"/>
    </row>
    <row r="533" spans="1:11" ht="20" x14ac:dyDescent="0.25">
      <c r="A533" s="14" t="s">
        <v>2995</v>
      </c>
      <c r="B533" s="14" t="s">
        <v>4154</v>
      </c>
      <c r="C533" s="14" t="s">
        <v>4155</v>
      </c>
      <c r="D533" s="16">
        <v>45960</v>
      </c>
      <c r="E533" s="16"/>
      <c r="F533" s="14" t="s">
        <v>4156</v>
      </c>
      <c r="G533" s="14" t="s">
        <v>3286</v>
      </c>
      <c r="H533" s="14" t="s">
        <v>3287</v>
      </c>
      <c r="I533" s="15">
        <v>2527.04</v>
      </c>
      <c r="J533" s="77">
        <v>3</v>
      </c>
      <c r="K533" s="92"/>
    </row>
    <row r="534" spans="1:11" ht="20" x14ac:dyDescent="0.25">
      <c r="A534" s="14" t="s">
        <v>2995</v>
      </c>
      <c r="B534" s="14" t="s">
        <v>4157</v>
      </c>
      <c r="C534" s="14" t="s">
        <v>4158</v>
      </c>
      <c r="D534" s="16">
        <v>45954</v>
      </c>
      <c r="E534" s="16"/>
      <c r="F534" s="14" t="s">
        <v>3984</v>
      </c>
      <c r="G534" s="14" t="s">
        <v>5866</v>
      </c>
      <c r="H534" s="14" t="s">
        <v>4159</v>
      </c>
      <c r="I534" s="15">
        <v>300</v>
      </c>
      <c r="J534" s="77">
        <v>2</v>
      </c>
      <c r="K534" s="92"/>
    </row>
    <row r="535" spans="1:11" ht="20" x14ac:dyDescent="0.25">
      <c r="A535" s="14" t="s">
        <v>2995</v>
      </c>
      <c r="B535" s="14" t="s">
        <v>4160</v>
      </c>
      <c r="C535" s="14" t="s">
        <v>4161</v>
      </c>
      <c r="D535" s="16">
        <v>45961</v>
      </c>
      <c r="E535" s="16"/>
      <c r="F535" s="14" t="s">
        <v>4162</v>
      </c>
      <c r="G535" s="14" t="s">
        <v>5867</v>
      </c>
      <c r="H535" s="14" t="s">
        <v>4163</v>
      </c>
      <c r="I535" s="15">
        <v>1333</v>
      </c>
      <c r="J535" s="77">
        <v>3</v>
      </c>
      <c r="K535" s="92"/>
    </row>
    <row r="536" spans="1:11" ht="20" x14ac:dyDescent="0.25">
      <c r="A536" s="14" t="s">
        <v>2995</v>
      </c>
      <c r="B536" s="14" t="s">
        <v>4164</v>
      </c>
      <c r="C536" s="14" t="s">
        <v>4165</v>
      </c>
      <c r="D536" s="16">
        <v>45954</v>
      </c>
      <c r="E536" s="16"/>
      <c r="F536" s="14" t="s">
        <v>3984</v>
      </c>
      <c r="G536" s="14" t="s">
        <v>5868</v>
      </c>
      <c r="H536" s="14" t="s">
        <v>4166</v>
      </c>
      <c r="I536" s="15">
        <v>300</v>
      </c>
      <c r="J536" s="77">
        <v>2</v>
      </c>
      <c r="K536" s="92"/>
    </row>
    <row r="537" spans="1:11" ht="20" x14ac:dyDescent="0.25">
      <c r="A537" s="14" t="s">
        <v>2995</v>
      </c>
      <c r="B537" s="14" t="s">
        <v>4167</v>
      </c>
      <c r="C537" s="14" t="s">
        <v>4168</v>
      </c>
      <c r="D537" s="16">
        <v>45960</v>
      </c>
      <c r="E537" s="16"/>
      <c r="F537" s="14" t="s">
        <v>4169</v>
      </c>
      <c r="G537" s="14" t="s">
        <v>5869</v>
      </c>
      <c r="H537" s="14" t="s">
        <v>4170</v>
      </c>
      <c r="I537" s="15">
        <v>448</v>
      </c>
      <c r="J537" s="77">
        <v>3</v>
      </c>
      <c r="K537" s="92"/>
    </row>
    <row r="538" spans="1:11" ht="20" x14ac:dyDescent="0.25">
      <c r="A538" s="14" t="s">
        <v>2995</v>
      </c>
      <c r="B538" s="14" t="s">
        <v>4171</v>
      </c>
      <c r="C538" s="14" t="s">
        <v>4172</v>
      </c>
      <c r="D538" s="16">
        <v>45954</v>
      </c>
      <c r="E538" s="16"/>
      <c r="F538" s="14" t="s">
        <v>4173</v>
      </c>
      <c r="G538" s="14" t="s">
        <v>5870</v>
      </c>
      <c r="H538" s="14" t="s">
        <v>4174</v>
      </c>
      <c r="I538" s="15">
        <v>111.5</v>
      </c>
      <c r="J538" s="77">
        <v>2</v>
      </c>
      <c r="K538" s="92"/>
    </row>
    <row r="539" spans="1:11" ht="20" x14ac:dyDescent="0.25">
      <c r="A539" s="14" t="s">
        <v>2995</v>
      </c>
      <c r="B539" s="14" t="s">
        <v>4175</v>
      </c>
      <c r="C539" s="14" t="s">
        <v>4176</v>
      </c>
      <c r="D539" s="16">
        <v>45954</v>
      </c>
      <c r="E539" s="16"/>
      <c r="F539" s="14" t="s">
        <v>4177</v>
      </c>
      <c r="G539" s="14" t="s">
        <v>3626</v>
      </c>
      <c r="H539" s="14" t="s">
        <v>3627</v>
      </c>
      <c r="I539" s="15">
        <v>500</v>
      </c>
      <c r="J539" s="77">
        <v>2</v>
      </c>
      <c r="K539" s="92"/>
    </row>
    <row r="540" spans="1:11" ht="20" x14ac:dyDescent="0.25">
      <c r="A540" s="14" t="s">
        <v>2995</v>
      </c>
      <c r="B540" s="14" t="s">
        <v>4178</v>
      </c>
      <c r="C540" s="14" t="s">
        <v>4179</v>
      </c>
      <c r="D540" s="16">
        <v>45954</v>
      </c>
      <c r="E540" s="16"/>
      <c r="F540" s="14" t="s">
        <v>4180</v>
      </c>
      <c r="G540" s="14" t="s">
        <v>3378</v>
      </c>
      <c r="H540" s="14" t="s">
        <v>4181</v>
      </c>
      <c r="I540" s="15">
        <v>156.4</v>
      </c>
      <c r="J540" s="77">
        <v>2</v>
      </c>
      <c r="K540" s="92"/>
    </row>
    <row r="541" spans="1:11" ht="20" x14ac:dyDescent="0.25">
      <c r="A541" s="14" t="s">
        <v>2995</v>
      </c>
      <c r="B541" s="14" t="s">
        <v>4182</v>
      </c>
      <c r="C541" s="14" t="s">
        <v>3138</v>
      </c>
      <c r="D541" s="16">
        <v>45954</v>
      </c>
      <c r="E541" s="16"/>
      <c r="F541" s="14" t="s">
        <v>4183</v>
      </c>
      <c r="G541" s="14" t="s">
        <v>3957</v>
      </c>
      <c r="H541" s="14" t="s">
        <v>3958</v>
      </c>
      <c r="I541" s="15">
        <v>332.1</v>
      </c>
      <c r="J541" s="77">
        <v>3</v>
      </c>
      <c r="K541" s="92"/>
    </row>
    <row r="542" spans="1:11" ht="20" x14ac:dyDescent="0.25">
      <c r="A542" s="14" t="s">
        <v>2995</v>
      </c>
      <c r="B542" s="14" t="s">
        <v>4184</v>
      </c>
      <c r="C542" s="14" t="s">
        <v>3096</v>
      </c>
      <c r="D542" s="16">
        <v>45954</v>
      </c>
      <c r="E542" s="16"/>
      <c r="F542" s="14" t="s">
        <v>3984</v>
      </c>
      <c r="G542" s="14" t="s">
        <v>5871</v>
      </c>
      <c r="H542" s="14" t="s">
        <v>4185</v>
      </c>
      <c r="I542" s="15">
        <v>300</v>
      </c>
      <c r="J542" s="77">
        <v>2</v>
      </c>
      <c r="K542" s="92"/>
    </row>
    <row r="543" spans="1:11" ht="20" x14ac:dyDescent="0.25">
      <c r="A543" s="14" t="s">
        <v>2995</v>
      </c>
      <c r="B543" s="14" t="s">
        <v>4186</v>
      </c>
      <c r="C543" s="14" t="s">
        <v>4187</v>
      </c>
      <c r="D543" s="16">
        <v>45954</v>
      </c>
      <c r="E543" s="16"/>
      <c r="F543" s="14" t="s">
        <v>3984</v>
      </c>
      <c r="G543" s="14" t="s">
        <v>3419</v>
      </c>
      <c r="H543" s="14" t="s">
        <v>4188</v>
      </c>
      <c r="I543" s="15">
        <v>400</v>
      </c>
      <c r="J543" s="77">
        <v>2</v>
      </c>
      <c r="K543" s="92"/>
    </row>
    <row r="544" spans="1:11" ht="20" x14ac:dyDescent="0.25">
      <c r="A544" s="14" t="s">
        <v>2995</v>
      </c>
      <c r="B544" s="14" t="s">
        <v>4189</v>
      </c>
      <c r="C544" s="14" t="s">
        <v>4190</v>
      </c>
      <c r="D544" s="16">
        <v>45961</v>
      </c>
      <c r="E544" s="16"/>
      <c r="F544" s="14" t="s">
        <v>4191</v>
      </c>
      <c r="G544" s="14" t="s">
        <v>5872</v>
      </c>
      <c r="H544" s="14" t="s">
        <v>4192</v>
      </c>
      <c r="I544" s="15">
        <v>900</v>
      </c>
      <c r="J544" s="77">
        <v>2</v>
      </c>
      <c r="K544" s="92"/>
    </row>
    <row r="545" spans="1:11" ht="20" x14ac:dyDescent="0.25">
      <c r="A545" s="14" t="s">
        <v>2995</v>
      </c>
      <c r="B545" s="14" t="s">
        <v>4193</v>
      </c>
      <c r="C545" s="14" t="s">
        <v>3143</v>
      </c>
      <c r="D545" s="16">
        <v>45960</v>
      </c>
      <c r="E545" s="16"/>
      <c r="F545" s="14" t="s">
        <v>4194</v>
      </c>
      <c r="G545" s="14" t="s">
        <v>5873</v>
      </c>
      <c r="H545" s="14" t="s">
        <v>4195</v>
      </c>
      <c r="I545" s="15">
        <v>50</v>
      </c>
      <c r="J545" s="77">
        <v>2</v>
      </c>
      <c r="K545" s="92"/>
    </row>
    <row r="546" spans="1:11" ht="20" x14ac:dyDescent="0.25">
      <c r="A546" s="14" t="s">
        <v>2995</v>
      </c>
      <c r="B546" s="14" t="s">
        <v>4196</v>
      </c>
      <c r="C546" s="14" t="s">
        <v>4197</v>
      </c>
      <c r="D546" s="16">
        <v>45960</v>
      </c>
      <c r="E546" s="16"/>
      <c r="F546" s="14" t="s">
        <v>3984</v>
      </c>
      <c r="G546" s="14" t="s">
        <v>3487</v>
      </c>
      <c r="H546" s="14" t="s">
        <v>3300</v>
      </c>
      <c r="I546" s="15">
        <v>500</v>
      </c>
      <c r="J546" s="77">
        <v>2</v>
      </c>
      <c r="K546" s="92"/>
    </row>
    <row r="547" spans="1:11" ht="20" x14ac:dyDescent="0.25">
      <c r="A547" s="14" t="s">
        <v>2995</v>
      </c>
      <c r="B547" s="14" t="s">
        <v>4198</v>
      </c>
      <c r="C547" s="14" t="s">
        <v>4199</v>
      </c>
      <c r="D547" s="16">
        <v>45960</v>
      </c>
      <c r="E547" s="16"/>
      <c r="F547" s="14" t="s">
        <v>3984</v>
      </c>
      <c r="G547" s="14" t="s">
        <v>3302</v>
      </c>
      <c r="H547" s="14" t="s">
        <v>3623</v>
      </c>
      <c r="I547" s="15">
        <v>1100</v>
      </c>
      <c r="J547" s="77">
        <v>2</v>
      </c>
      <c r="K547" s="92"/>
    </row>
    <row r="548" spans="1:11" ht="40" x14ac:dyDescent="0.25">
      <c r="A548" s="14" t="s">
        <v>2995</v>
      </c>
      <c r="B548" s="14" t="s">
        <v>3714</v>
      </c>
      <c r="C548" s="14" t="s">
        <v>4200</v>
      </c>
      <c r="D548" s="16">
        <v>45903</v>
      </c>
      <c r="E548" s="16">
        <v>45939</v>
      </c>
      <c r="F548" s="14" t="s">
        <v>4201</v>
      </c>
      <c r="G548" s="14" t="s">
        <v>4202</v>
      </c>
      <c r="H548" s="14" t="s">
        <v>4203</v>
      </c>
      <c r="I548" s="15">
        <v>1600.5</v>
      </c>
      <c r="J548" s="77">
        <v>1</v>
      </c>
      <c r="K548" s="92"/>
    </row>
    <row r="549" spans="1:11" ht="30" x14ac:dyDescent="0.25">
      <c r="A549" s="14" t="s">
        <v>2995</v>
      </c>
      <c r="B549" s="14" t="s">
        <v>3714</v>
      </c>
      <c r="C549" s="14" t="s">
        <v>4204</v>
      </c>
      <c r="D549" s="16">
        <v>45902</v>
      </c>
      <c r="E549" s="16">
        <v>45939</v>
      </c>
      <c r="F549" s="14" t="s">
        <v>4205</v>
      </c>
      <c r="G549" s="14" t="s">
        <v>4206</v>
      </c>
      <c r="H549" s="14" t="s">
        <v>4207</v>
      </c>
      <c r="I549" s="15">
        <v>250</v>
      </c>
      <c r="J549" s="77">
        <v>1</v>
      </c>
      <c r="K549" s="92"/>
    </row>
    <row r="550" spans="1:11" ht="20" x14ac:dyDescent="0.25">
      <c r="A550" s="14" t="s">
        <v>2995</v>
      </c>
      <c r="B550" s="14" t="s">
        <v>3714</v>
      </c>
      <c r="C550" s="14" t="s">
        <v>4208</v>
      </c>
      <c r="D550" s="16">
        <v>45916</v>
      </c>
      <c r="E550" s="16">
        <v>45939</v>
      </c>
      <c r="F550" s="14" t="s">
        <v>4209</v>
      </c>
      <c r="G550" s="14" t="s">
        <v>4206</v>
      </c>
      <c r="H550" s="14" t="s">
        <v>4207</v>
      </c>
      <c r="I550" s="15">
        <v>1610</v>
      </c>
      <c r="J550" s="77">
        <v>1</v>
      </c>
      <c r="K550" s="92"/>
    </row>
    <row r="551" spans="1:11" ht="12.5" x14ac:dyDescent="0.25">
      <c r="A551" s="14" t="s">
        <v>2995</v>
      </c>
      <c r="B551" s="14" t="s">
        <v>3714</v>
      </c>
      <c r="C551" s="14" t="s">
        <v>4210</v>
      </c>
      <c r="D551" s="16">
        <v>45908</v>
      </c>
      <c r="E551" s="16">
        <v>45939</v>
      </c>
      <c r="F551" s="14" t="s">
        <v>4211</v>
      </c>
      <c r="G551" s="14" t="s">
        <v>4206</v>
      </c>
      <c r="H551" s="14" t="s">
        <v>4207</v>
      </c>
      <c r="I551" s="15">
        <v>154</v>
      </c>
      <c r="J551" s="77">
        <v>1</v>
      </c>
      <c r="K551" s="92"/>
    </row>
    <row r="552" spans="1:11" ht="30" x14ac:dyDescent="0.25">
      <c r="A552" s="14" t="s">
        <v>2995</v>
      </c>
      <c r="B552" s="14" t="s">
        <v>3714</v>
      </c>
      <c r="C552" s="14" t="s">
        <v>4212</v>
      </c>
      <c r="D552" s="16">
        <v>45891</v>
      </c>
      <c r="E552" s="16">
        <v>45946</v>
      </c>
      <c r="F552" s="14" t="s">
        <v>4213</v>
      </c>
      <c r="G552" s="14" t="s">
        <v>4214</v>
      </c>
      <c r="H552" s="14" t="s">
        <v>4215</v>
      </c>
      <c r="I552" s="15">
        <v>623</v>
      </c>
      <c r="J552" s="77">
        <v>1</v>
      </c>
      <c r="K552" s="92"/>
    </row>
    <row r="553" spans="1:11" ht="12.5" x14ac:dyDescent="0.25">
      <c r="A553" s="14" t="s">
        <v>2995</v>
      </c>
      <c r="B553" s="14" t="s">
        <v>3714</v>
      </c>
      <c r="C553" s="14" t="s">
        <v>4216</v>
      </c>
      <c r="D553" s="16">
        <v>45924</v>
      </c>
      <c r="E553" s="16">
        <v>45946</v>
      </c>
      <c r="F553" s="14" t="s">
        <v>4217</v>
      </c>
      <c r="G553" s="14" t="s">
        <v>4214</v>
      </c>
      <c r="H553" s="14" t="s">
        <v>4215</v>
      </c>
      <c r="I553" s="15">
        <v>48</v>
      </c>
      <c r="J553" s="77">
        <v>1</v>
      </c>
      <c r="K553" s="92"/>
    </row>
    <row r="554" spans="1:11" ht="30" x14ac:dyDescent="0.25">
      <c r="A554" s="14" t="s">
        <v>2995</v>
      </c>
      <c r="B554" s="14" t="s">
        <v>3714</v>
      </c>
      <c r="C554" s="14" t="s">
        <v>4218</v>
      </c>
      <c r="D554" s="16">
        <v>45790</v>
      </c>
      <c r="E554" s="16">
        <v>45939</v>
      </c>
      <c r="F554" s="14" t="s">
        <v>4219</v>
      </c>
      <c r="G554" s="14" t="s">
        <v>4220</v>
      </c>
      <c r="H554" s="14" t="s">
        <v>4221</v>
      </c>
      <c r="I554" s="15">
        <v>2531.25</v>
      </c>
      <c r="J554" s="77">
        <v>1</v>
      </c>
      <c r="K554" s="92"/>
    </row>
    <row r="555" spans="1:11" ht="12.5" x14ac:dyDescent="0.25">
      <c r="A555" s="14" t="s">
        <v>2995</v>
      </c>
      <c r="B555" s="14" t="s">
        <v>3714</v>
      </c>
      <c r="C555" s="14" t="s">
        <v>4222</v>
      </c>
      <c r="D555" s="16">
        <v>45816</v>
      </c>
      <c r="E555" s="16">
        <v>45939</v>
      </c>
      <c r="F555" s="14" t="s">
        <v>4223</v>
      </c>
      <c r="G555" s="14" t="s">
        <v>4220</v>
      </c>
      <c r="H555" s="14" t="s">
        <v>4221</v>
      </c>
      <c r="I555" s="15">
        <v>1082.75</v>
      </c>
      <c r="J555" s="77">
        <v>1</v>
      </c>
      <c r="K555" s="92"/>
    </row>
    <row r="556" spans="1:11" ht="30" x14ac:dyDescent="0.25">
      <c r="A556" s="14" t="s">
        <v>2995</v>
      </c>
      <c r="B556" s="14" t="s">
        <v>3714</v>
      </c>
      <c r="C556" s="14" t="s">
        <v>4224</v>
      </c>
      <c r="D556" s="16">
        <v>45721</v>
      </c>
      <c r="E556" s="16">
        <v>45939</v>
      </c>
      <c r="F556" s="14" t="s">
        <v>4225</v>
      </c>
      <c r="G556" s="14" t="s">
        <v>4226</v>
      </c>
      <c r="H556" s="14" t="s">
        <v>4227</v>
      </c>
      <c r="I556" s="15">
        <v>210</v>
      </c>
      <c r="J556" s="77">
        <v>1</v>
      </c>
      <c r="K556" s="92"/>
    </row>
    <row r="557" spans="1:11" ht="12.5" x14ac:dyDescent="0.25">
      <c r="A557" s="14" t="s">
        <v>2995</v>
      </c>
      <c r="B557" s="14" t="s">
        <v>3714</v>
      </c>
      <c r="C557" s="14" t="s">
        <v>4228</v>
      </c>
      <c r="D557" s="16">
        <v>45721</v>
      </c>
      <c r="E557" s="16">
        <v>45939</v>
      </c>
      <c r="F557" s="14" t="s">
        <v>4229</v>
      </c>
      <c r="G557" s="14" t="s">
        <v>4226</v>
      </c>
      <c r="H557" s="14" t="s">
        <v>4227</v>
      </c>
      <c r="I557" s="15">
        <v>212</v>
      </c>
      <c r="J557" s="77">
        <v>1</v>
      </c>
      <c r="K557" s="92"/>
    </row>
    <row r="558" spans="1:11" ht="12.5" x14ac:dyDescent="0.25">
      <c r="A558" s="14" t="s">
        <v>2995</v>
      </c>
      <c r="B558" s="14" t="s">
        <v>3714</v>
      </c>
      <c r="C558" s="14" t="s">
        <v>4230</v>
      </c>
      <c r="D558" s="16">
        <v>45721</v>
      </c>
      <c r="E558" s="16">
        <v>45939</v>
      </c>
      <c r="F558" s="14" t="s">
        <v>4231</v>
      </c>
      <c r="G558" s="14" t="s">
        <v>4226</v>
      </c>
      <c r="H558" s="14" t="s">
        <v>4227</v>
      </c>
      <c r="I558" s="15">
        <v>324</v>
      </c>
      <c r="J558" s="77">
        <v>1</v>
      </c>
      <c r="K558" s="92"/>
    </row>
    <row r="559" spans="1:11" ht="12.5" x14ac:dyDescent="0.25">
      <c r="A559" s="14" t="s">
        <v>2995</v>
      </c>
      <c r="B559" s="14" t="s">
        <v>3714</v>
      </c>
      <c r="C559" s="14" t="s">
        <v>4232</v>
      </c>
      <c r="D559" s="16">
        <v>45721</v>
      </c>
      <c r="E559" s="16">
        <v>45939</v>
      </c>
      <c r="F559" s="14" t="s">
        <v>4233</v>
      </c>
      <c r="G559" s="14" t="s">
        <v>4226</v>
      </c>
      <c r="H559" s="14" t="s">
        <v>4227</v>
      </c>
      <c r="I559" s="15">
        <v>208</v>
      </c>
      <c r="J559" s="77">
        <v>1</v>
      </c>
      <c r="K559" s="92"/>
    </row>
    <row r="560" spans="1:11" ht="20" x14ac:dyDescent="0.25">
      <c r="A560" s="14" t="s">
        <v>2995</v>
      </c>
      <c r="B560" s="14" t="s">
        <v>3714</v>
      </c>
      <c r="C560" s="14" t="s">
        <v>4234</v>
      </c>
      <c r="D560" s="16">
        <v>45688</v>
      </c>
      <c r="E560" s="16">
        <v>45939</v>
      </c>
      <c r="F560" s="14" t="s">
        <v>4235</v>
      </c>
      <c r="G560" s="14" t="s">
        <v>4226</v>
      </c>
      <c r="H560" s="14" t="s">
        <v>4227</v>
      </c>
      <c r="I560" s="15">
        <v>159.9</v>
      </c>
      <c r="J560" s="77">
        <v>1</v>
      </c>
      <c r="K560" s="92"/>
    </row>
    <row r="561" spans="1:11" ht="12.5" x14ac:dyDescent="0.25">
      <c r="A561" s="14" t="s">
        <v>2995</v>
      </c>
      <c r="B561" s="14" t="s">
        <v>3714</v>
      </c>
      <c r="C561" s="14" t="s">
        <v>4236</v>
      </c>
      <c r="D561" s="16">
        <v>45674</v>
      </c>
      <c r="E561" s="16">
        <v>45939</v>
      </c>
      <c r="F561" s="14" t="s">
        <v>4237</v>
      </c>
      <c r="G561" s="14" t="s">
        <v>4226</v>
      </c>
      <c r="H561" s="14" t="s">
        <v>4227</v>
      </c>
      <c r="I561" s="15">
        <v>125.1</v>
      </c>
      <c r="J561" s="77">
        <v>1</v>
      </c>
      <c r="K561" s="92"/>
    </row>
    <row r="562" spans="1:11" ht="30" x14ac:dyDescent="0.25">
      <c r="A562" s="14" t="s">
        <v>2995</v>
      </c>
      <c r="B562" s="14" t="s">
        <v>2996</v>
      </c>
      <c r="C562" s="14" t="s">
        <v>3880</v>
      </c>
      <c r="D562" s="16">
        <v>45713</v>
      </c>
      <c r="E562" s="16">
        <v>45862</v>
      </c>
      <c r="F562" s="14" t="s">
        <v>4238</v>
      </c>
      <c r="G562" s="14" t="s">
        <v>4239</v>
      </c>
      <c r="H562" s="14" t="s">
        <v>4240</v>
      </c>
      <c r="I562" s="15">
        <v>620</v>
      </c>
      <c r="J562" s="77">
        <v>1</v>
      </c>
      <c r="K562" s="92"/>
    </row>
    <row r="563" spans="1:11" ht="30" x14ac:dyDescent="0.25">
      <c r="A563" s="14" t="s">
        <v>2995</v>
      </c>
      <c r="B563" s="14" t="s">
        <v>3714</v>
      </c>
      <c r="C563" s="14" t="s">
        <v>3219</v>
      </c>
      <c r="D563" s="16">
        <v>45741</v>
      </c>
      <c r="E563" s="16">
        <v>45939</v>
      </c>
      <c r="F563" s="14" t="s">
        <v>4241</v>
      </c>
      <c r="G563" s="14" t="s">
        <v>4239</v>
      </c>
      <c r="H563" s="14" t="s">
        <v>4240</v>
      </c>
      <c r="I563" s="15">
        <v>620</v>
      </c>
      <c r="J563" s="77">
        <v>1</v>
      </c>
      <c r="K563" s="92"/>
    </row>
    <row r="564" spans="1:11" ht="30" x14ac:dyDescent="0.25">
      <c r="A564" s="14" t="s">
        <v>2995</v>
      </c>
      <c r="B564" s="14" t="s">
        <v>3714</v>
      </c>
      <c r="C564" s="14" t="s">
        <v>4242</v>
      </c>
      <c r="D564" s="16">
        <v>45764</v>
      </c>
      <c r="E564" s="16">
        <v>45944</v>
      </c>
      <c r="F564" s="14" t="s">
        <v>4243</v>
      </c>
      <c r="G564" s="14" t="s">
        <v>3141</v>
      </c>
      <c r="H564" s="14" t="s">
        <v>4244</v>
      </c>
      <c r="I564" s="15">
        <v>1096</v>
      </c>
      <c r="J564" s="77">
        <v>1</v>
      </c>
      <c r="K564" s="92"/>
    </row>
    <row r="565" spans="1:11" ht="12.5" x14ac:dyDescent="0.25">
      <c r="A565" s="14" t="s">
        <v>2995</v>
      </c>
      <c r="B565" s="14" t="s">
        <v>3714</v>
      </c>
      <c r="C565" s="14" t="s">
        <v>4245</v>
      </c>
      <c r="D565" s="16">
        <v>45761</v>
      </c>
      <c r="E565" s="16">
        <v>45944</v>
      </c>
      <c r="F565" s="14" t="s">
        <v>4246</v>
      </c>
      <c r="G565" s="14" t="s">
        <v>3141</v>
      </c>
      <c r="H565" s="14" t="s">
        <v>4244</v>
      </c>
      <c r="I565" s="15">
        <v>1043.97</v>
      </c>
      <c r="J565" s="77">
        <v>1</v>
      </c>
      <c r="K565" s="92"/>
    </row>
    <row r="566" spans="1:11" ht="12.5" x14ac:dyDescent="0.25">
      <c r="A566" s="14" t="s">
        <v>2995</v>
      </c>
      <c r="B566" s="14" t="s">
        <v>3714</v>
      </c>
      <c r="C566" s="14" t="s">
        <v>4247</v>
      </c>
      <c r="D566" s="16">
        <v>45792</v>
      </c>
      <c r="E566" s="16">
        <v>45944</v>
      </c>
      <c r="F566" s="14" t="s">
        <v>4248</v>
      </c>
      <c r="G566" s="14" t="s">
        <v>3141</v>
      </c>
      <c r="H566" s="14" t="s">
        <v>4244</v>
      </c>
      <c r="I566" s="15">
        <v>481.18</v>
      </c>
      <c r="J566" s="77">
        <v>1</v>
      </c>
      <c r="K566" s="92"/>
    </row>
    <row r="567" spans="1:11" ht="12.5" x14ac:dyDescent="0.25">
      <c r="A567" s="14" t="s">
        <v>2995</v>
      </c>
      <c r="B567" s="14" t="s">
        <v>3714</v>
      </c>
      <c r="C567" s="14" t="s">
        <v>4249</v>
      </c>
      <c r="D567" s="16">
        <v>45791</v>
      </c>
      <c r="E567" s="16">
        <v>45944</v>
      </c>
      <c r="F567" s="14" t="s">
        <v>4250</v>
      </c>
      <c r="G567" s="14" t="s">
        <v>3141</v>
      </c>
      <c r="H567" s="14" t="s">
        <v>4244</v>
      </c>
      <c r="I567" s="15">
        <v>1138</v>
      </c>
      <c r="J567" s="77">
        <v>1</v>
      </c>
      <c r="K567" s="92"/>
    </row>
    <row r="568" spans="1:11" ht="30" x14ac:dyDescent="0.25">
      <c r="A568" s="14" t="s">
        <v>2995</v>
      </c>
      <c r="B568" s="14" t="s">
        <v>3714</v>
      </c>
      <c r="C568" s="14" t="s">
        <v>4251</v>
      </c>
      <c r="D568" s="16">
        <v>45698</v>
      </c>
      <c r="E568" s="16">
        <v>45939</v>
      </c>
      <c r="F568" s="14" t="s">
        <v>4252</v>
      </c>
      <c r="G568" s="14" t="s">
        <v>3163</v>
      </c>
      <c r="H568" s="14" t="s">
        <v>3164</v>
      </c>
      <c r="I568" s="15">
        <v>573.75</v>
      </c>
      <c r="J568" s="77">
        <v>1</v>
      </c>
      <c r="K568" s="92"/>
    </row>
    <row r="569" spans="1:11" ht="12.5" x14ac:dyDescent="0.25">
      <c r="A569" s="14" t="s">
        <v>2995</v>
      </c>
      <c r="B569" s="14" t="s">
        <v>3714</v>
      </c>
      <c r="C569" s="14" t="s">
        <v>4253</v>
      </c>
      <c r="D569" s="16">
        <v>45791</v>
      </c>
      <c r="E569" s="16">
        <v>45939</v>
      </c>
      <c r="F569" s="14" t="s">
        <v>4223</v>
      </c>
      <c r="G569" s="14" t="s">
        <v>3163</v>
      </c>
      <c r="H569" s="14" t="s">
        <v>3164</v>
      </c>
      <c r="I569" s="15">
        <v>468.75</v>
      </c>
      <c r="J569" s="77">
        <v>1</v>
      </c>
      <c r="K569" s="92"/>
    </row>
    <row r="570" spans="1:11" ht="12.5" x14ac:dyDescent="0.25">
      <c r="A570" s="14" t="s">
        <v>2995</v>
      </c>
      <c r="B570" s="14" t="s">
        <v>3714</v>
      </c>
      <c r="C570" s="14" t="s">
        <v>4254</v>
      </c>
      <c r="D570" s="16">
        <v>45754</v>
      </c>
      <c r="E570" s="16">
        <v>45939</v>
      </c>
      <c r="F570" s="14" t="s">
        <v>4255</v>
      </c>
      <c r="G570" s="14" t="s">
        <v>3163</v>
      </c>
      <c r="H570" s="14" t="s">
        <v>3164</v>
      </c>
      <c r="I570" s="15">
        <v>867.5</v>
      </c>
      <c r="J570" s="77">
        <v>1</v>
      </c>
      <c r="K570" s="92"/>
    </row>
    <row r="571" spans="1:11" ht="30" x14ac:dyDescent="0.25">
      <c r="A571" s="14" t="s">
        <v>2995</v>
      </c>
      <c r="B571" s="14" t="s">
        <v>3714</v>
      </c>
      <c r="C571" s="14" t="s">
        <v>4256</v>
      </c>
      <c r="D571" s="16">
        <v>45756</v>
      </c>
      <c r="E571" s="16">
        <v>45939</v>
      </c>
      <c r="F571" s="14" t="s">
        <v>4257</v>
      </c>
      <c r="G571" s="14" t="s">
        <v>4258</v>
      </c>
      <c r="H571" s="14" t="s">
        <v>4259</v>
      </c>
      <c r="I571" s="15">
        <v>485.5</v>
      </c>
      <c r="J571" s="77">
        <v>1</v>
      </c>
      <c r="K571" s="92"/>
    </row>
    <row r="572" spans="1:11" ht="12.5" x14ac:dyDescent="0.25">
      <c r="A572" s="14" t="s">
        <v>2995</v>
      </c>
      <c r="B572" s="14" t="s">
        <v>3714</v>
      </c>
      <c r="C572" s="14" t="s">
        <v>4260</v>
      </c>
      <c r="D572" s="16">
        <v>45756</v>
      </c>
      <c r="E572" s="16">
        <v>45939</v>
      </c>
      <c r="F572" s="14" t="s">
        <v>4261</v>
      </c>
      <c r="G572" s="14" t="s">
        <v>4258</v>
      </c>
      <c r="H572" s="14" t="s">
        <v>4259</v>
      </c>
      <c r="I572" s="15">
        <v>237.5</v>
      </c>
      <c r="J572" s="77">
        <v>1</v>
      </c>
      <c r="K572" s="92"/>
    </row>
    <row r="573" spans="1:11" ht="30" x14ac:dyDescent="0.25">
      <c r="A573" s="14" t="s">
        <v>2995</v>
      </c>
      <c r="B573" s="14" t="s">
        <v>3714</v>
      </c>
      <c r="C573" s="14" t="s">
        <v>4262</v>
      </c>
      <c r="D573" s="16">
        <v>45677</v>
      </c>
      <c r="E573" s="16">
        <v>45939</v>
      </c>
      <c r="F573" s="14" t="s">
        <v>4263</v>
      </c>
      <c r="G573" s="14" t="s">
        <v>4264</v>
      </c>
      <c r="H573" s="14" t="s">
        <v>4265</v>
      </c>
      <c r="I573" s="15">
        <v>950</v>
      </c>
      <c r="J573" s="77">
        <v>1</v>
      </c>
      <c r="K573" s="92"/>
    </row>
    <row r="574" spans="1:11" ht="12.5" x14ac:dyDescent="0.25">
      <c r="A574" s="14" t="s">
        <v>2995</v>
      </c>
      <c r="B574" s="14" t="s">
        <v>3714</v>
      </c>
      <c r="C574" s="14" t="s">
        <v>4266</v>
      </c>
      <c r="D574" s="16">
        <v>45687</v>
      </c>
      <c r="E574" s="16">
        <v>45939</v>
      </c>
      <c r="F574" s="14" t="s">
        <v>4267</v>
      </c>
      <c r="G574" s="14" t="s">
        <v>4264</v>
      </c>
      <c r="H574" s="14" t="s">
        <v>4265</v>
      </c>
      <c r="I574" s="15">
        <v>134.69999999999999</v>
      </c>
      <c r="J574" s="77">
        <v>1</v>
      </c>
      <c r="K574" s="92"/>
    </row>
    <row r="575" spans="1:11" ht="12.5" x14ac:dyDescent="0.25">
      <c r="A575" s="14" t="s">
        <v>2995</v>
      </c>
      <c r="B575" s="14" t="s">
        <v>3714</v>
      </c>
      <c r="C575" s="14" t="s">
        <v>4268</v>
      </c>
      <c r="D575" s="16">
        <v>45687</v>
      </c>
      <c r="E575" s="16">
        <v>45939</v>
      </c>
      <c r="F575" s="14" t="s">
        <v>4269</v>
      </c>
      <c r="G575" s="14" t="s">
        <v>4264</v>
      </c>
      <c r="H575" s="14" t="s">
        <v>4265</v>
      </c>
      <c r="I575" s="15">
        <v>124.2</v>
      </c>
      <c r="J575" s="77">
        <v>1</v>
      </c>
      <c r="K575" s="92"/>
    </row>
    <row r="576" spans="1:11" ht="12.5" x14ac:dyDescent="0.25">
      <c r="A576" s="14" t="s">
        <v>2995</v>
      </c>
      <c r="B576" s="14" t="s">
        <v>3714</v>
      </c>
      <c r="C576" s="14" t="s">
        <v>3073</v>
      </c>
      <c r="D576" s="16">
        <v>45687</v>
      </c>
      <c r="E576" s="16">
        <v>45939</v>
      </c>
      <c r="F576" s="14" t="s">
        <v>4270</v>
      </c>
      <c r="G576" s="14" t="s">
        <v>4264</v>
      </c>
      <c r="H576" s="14" t="s">
        <v>4265</v>
      </c>
      <c r="I576" s="15">
        <v>69.8</v>
      </c>
      <c r="J576" s="77">
        <v>1</v>
      </c>
      <c r="K576" s="92"/>
    </row>
    <row r="577" spans="1:11" ht="12.5" x14ac:dyDescent="0.25">
      <c r="A577" s="14" t="s">
        <v>2995</v>
      </c>
      <c r="B577" s="14" t="s">
        <v>3714</v>
      </c>
      <c r="C577" s="14" t="s">
        <v>4271</v>
      </c>
      <c r="D577" s="16">
        <v>45708</v>
      </c>
      <c r="E577" s="16">
        <v>45939</v>
      </c>
      <c r="F577" s="14" t="s">
        <v>3082</v>
      </c>
      <c r="G577" s="14" t="s">
        <v>4264</v>
      </c>
      <c r="H577" s="14" t="s">
        <v>4265</v>
      </c>
      <c r="I577" s="15">
        <v>632.70000000000005</v>
      </c>
      <c r="J577" s="77">
        <v>1</v>
      </c>
      <c r="K577" s="92"/>
    </row>
    <row r="578" spans="1:11" ht="12.5" x14ac:dyDescent="0.25">
      <c r="A578" s="14" t="s">
        <v>2995</v>
      </c>
      <c r="B578" s="14" t="s">
        <v>3714</v>
      </c>
      <c r="C578" s="14" t="s">
        <v>3116</v>
      </c>
      <c r="D578" s="16">
        <v>45754</v>
      </c>
      <c r="E578" s="16">
        <v>45939</v>
      </c>
      <c r="F578" s="14" t="s">
        <v>4272</v>
      </c>
      <c r="G578" s="14" t="s">
        <v>4264</v>
      </c>
      <c r="H578" s="14" t="s">
        <v>4265</v>
      </c>
      <c r="I578" s="15">
        <v>318.26</v>
      </c>
      <c r="J578" s="77">
        <v>1</v>
      </c>
      <c r="K578" s="92"/>
    </row>
    <row r="579" spans="1:11" ht="12.5" x14ac:dyDescent="0.25">
      <c r="A579" s="14" t="s">
        <v>2995</v>
      </c>
      <c r="B579" s="14" t="s">
        <v>3714</v>
      </c>
      <c r="C579" s="14" t="s">
        <v>4273</v>
      </c>
      <c r="D579" s="16">
        <v>45763</v>
      </c>
      <c r="E579" s="16">
        <v>45939</v>
      </c>
      <c r="F579" s="14" t="s">
        <v>4274</v>
      </c>
      <c r="G579" s="14" t="s">
        <v>4264</v>
      </c>
      <c r="H579" s="14" t="s">
        <v>4265</v>
      </c>
      <c r="I579" s="15">
        <v>377.12</v>
      </c>
      <c r="J579" s="77">
        <v>1</v>
      </c>
      <c r="K579" s="92"/>
    </row>
    <row r="580" spans="1:11" ht="12.5" x14ac:dyDescent="0.25">
      <c r="A580" s="14" t="s">
        <v>2995</v>
      </c>
      <c r="B580" s="14" t="s">
        <v>3714</v>
      </c>
      <c r="C580" s="14" t="s">
        <v>4275</v>
      </c>
      <c r="D580" s="16">
        <v>45806</v>
      </c>
      <c r="E580" s="16">
        <v>45939</v>
      </c>
      <c r="F580" s="14" t="s">
        <v>4274</v>
      </c>
      <c r="G580" s="14" t="s">
        <v>4264</v>
      </c>
      <c r="H580" s="14" t="s">
        <v>4265</v>
      </c>
      <c r="I580" s="15">
        <v>448.95</v>
      </c>
      <c r="J580" s="77">
        <v>1</v>
      </c>
      <c r="K580" s="92"/>
    </row>
    <row r="581" spans="1:11" ht="12.5" x14ac:dyDescent="0.25">
      <c r="A581" s="14" t="s">
        <v>2995</v>
      </c>
      <c r="B581" s="14" t="s">
        <v>3714</v>
      </c>
      <c r="C581" s="14" t="s">
        <v>4276</v>
      </c>
      <c r="D581" s="16">
        <v>45766</v>
      </c>
      <c r="E581" s="16">
        <v>45939</v>
      </c>
      <c r="F581" s="14" t="s">
        <v>4277</v>
      </c>
      <c r="G581" s="14" t="s">
        <v>4264</v>
      </c>
      <c r="H581" s="14" t="s">
        <v>4265</v>
      </c>
      <c r="I581" s="15">
        <v>100</v>
      </c>
      <c r="J581" s="77">
        <v>1</v>
      </c>
      <c r="K581" s="92"/>
    </row>
    <row r="582" spans="1:11" ht="12.5" x14ac:dyDescent="0.25">
      <c r="A582" s="14" t="s">
        <v>2995</v>
      </c>
      <c r="B582" s="14" t="s">
        <v>3714</v>
      </c>
      <c r="C582" s="14" t="s">
        <v>3722</v>
      </c>
      <c r="D582" s="16">
        <v>45696</v>
      </c>
      <c r="E582" s="16">
        <v>45939</v>
      </c>
      <c r="F582" s="14" t="s">
        <v>3127</v>
      </c>
      <c r="G582" s="14" t="s">
        <v>4264</v>
      </c>
      <c r="H582" s="14" t="s">
        <v>4265</v>
      </c>
      <c r="I582" s="15">
        <v>45.3</v>
      </c>
      <c r="J582" s="77">
        <v>1</v>
      </c>
      <c r="K582" s="92"/>
    </row>
    <row r="583" spans="1:11" ht="12.5" x14ac:dyDescent="0.25">
      <c r="A583" s="14" t="s">
        <v>2995</v>
      </c>
      <c r="B583" s="14" t="s">
        <v>3714</v>
      </c>
      <c r="C583" s="14" t="s">
        <v>4278</v>
      </c>
      <c r="D583" s="16">
        <v>45697</v>
      </c>
      <c r="E583" s="16">
        <v>45939</v>
      </c>
      <c r="F583" s="14" t="s">
        <v>3127</v>
      </c>
      <c r="G583" s="14" t="s">
        <v>4264</v>
      </c>
      <c r="H583" s="14" t="s">
        <v>4265</v>
      </c>
      <c r="I583" s="15">
        <v>53.3</v>
      </c>
      <c r="J583" s="77">
        <v>1</v>
      </c>
      <c r="K583" s="92"/>
    </row>
    <row r="584" spans="1:11" ht="12.5" x14ac:dyDescent="0.25">
      <c r="A584" s="14" t="s">
        <v>2995</v>
      </c>
      <c r="B584" s="14" t="s">
        <v>3714</v>
      </c>
      <c r="C584" s="14" t="s">
        <v>4279</v>
      </c>
      <c r="D584" s="16">
        <v>45741</v>
      </c>
      <c r="E584" s="16">
        <v>45939</v>
      </c>
      <c r="F584" s="14" t="s">
        <v>4280</v>
      </c>
      <c r="G584" s="14" t="s">
        <v>4264</v>
      </c>
      <c r="H584" s="14" t="s">
        <v>4265</v>
      </c>
      <c r="I584" s="15">
        <v>51.58</v>
      </c>
      <c r="J584" s="77">
        <v>1</v>
      </c>
      <c r="K584" s="92"/>
    </row>
    <row r="585" spans="1:11" ht="12.5" x14ac:dyDescent="0.25">
      <c r="A585" s="14" t="s">
        <v>2995</v>
      </c>
      <c r="B585" s="14" t="s">
        <v>3714</v>
      </c>
      <c r="C585" s="14" t="s">
        <v>4281</v>
      </c>
      <c r="D585" s="16">
        <v>45741</v>
      </c>
      <c r="E585" s="16">
        <v>45939</v>
      </c>
      <c r="F585" s="14" t="s">
        <v>3082</v>
      </c>
      <c r="G585" s="14" t="s">
        <v>4264</v>
      </c>
      <c r="H585" s="14" t="s">
        <v>4265</v>
      </c>
      <c r="I585" s="15">
        <v>592.45000000000005</v>
      </c>
      <c r="J585" s="77">
        <v>1</v>
      </c>
      <c r="K585" s="92"/>
    </row>
    <row r="586" spans="1:11" ht="12.5" x14ac:dyDescent="0.25">
      <c r="A586" s="14" t="s">
        <v>2995</v>
      </c>
      <c r="B586" s="14" t="s">
        <v>3714</v>
      </c>
      <c r="C586" s="14" t="s">
        <v>4282</v>
      </c>
      <c r="D586" s="16">
        <v>45766</v>
      </c>
      <c r="E586" s="16">
        <v>45939</v>
      </c>
      <c r="F586" s="14" t="s">
        <v>3082</v>
      </c>
      <c r="G586" s="14" t="s">
        <v>4264</v>
      </c>
      <c r="H586" s="14" t="s">
        <v>4265</v>
      </c>
      <c r="I586" s="15">
        <v>87.4</v>
      </c>
      <c r="J586" s="77">
        <v>1</v>
      </c>
      <c r="K586" s="92"/>
    </row>
    <row r="587" spans="1:11" ht="12.5" x14ac:dyDescent="0.25">
      <c r="A587" s="14" t="s">
        <v>2995</v>
      </c>
      <c r="B587" s="14" t="s">
        <v>3714</v>
      </c>
      <c r="C587" s="14" t="s">
        <v>3555</v>
      </c>
      <c r="D587" s="16">
        <v>45740</v>
      </c>
      <c r="E587" s="16">
        <v>45939</v>
      </c>
      <c r="F587" s="14" t="s">
        <v>3127</v>
      </c>
      <c r="G587" s="14" t="s">
        <v>4264</v>
      </c>
      <c r="H587" s="14" t="s">
        <v>4265</v>
      </c>
      <c r="I587" s="15">
        <v>62.04</v>
      </c>
      <c r="J587" s="77">
        <v>1</v>
      </c>
      <c r="K587" s="92"/>
    </row>
    <row r="588" spans="1:11" ht="12.5" x14ac:dyDescent="0.25">
      <c r="A588" s="14" t="s">
        <v>2995</v>
      </c>
      <c r="B588" s="14" t="s">
        <v>3714</v>
      </c>
      <c r="C588" s="14" t="s">
        <v>4283</v>
      </c>
      <c r="D588" s="16">
        <v>45754</v>
      </c>
      <c r="E588" s="16">
        <v>45939</v>
      </c>
      <c r="F588" s="14" t="s">
        <v>4284</v>
      </c>
      <c r="G588" s="14" t="s">
        <v>4264</v>
      </c>
      <c r="H588" s="14" t="s">
        <v>4265</v>
      </c>
      <c r="I588" s="15">
        <v>142.9</v>
      </c>
      <c r="J588" s="77">
        <v>1</v>
      </c>
      <c r="K588" s="92"/>
    </row>
    <row r="589" spans="1:11" ht="12.5" x14ac:dyDescent="0.25">
      <c r="A589" s="14" t="s">
        <v>2995</v>
      </c>
      <c r="B589" s="14" t="s">
        <v>3714</v>
      </c>
      <c r="C589" s="14" t="s">
        <v>4285</v>
      </c>
      <c r="D589" s="16">
        <v>45754</v>
      </c>
      <c r="E589" s="16">
        <v>45939</v>
      </c>
      <c r="F589" s="14" t="s">
        <v>4286</v>
      </c>
      <c r="G589" s="14" t="s">
        <v>4264</v>
      </c>
      <c r="H589" s="14" t="s">
        <v>4265</v>
      </c>
      <c r="I589" s="15">
        <v>111.84</v>
      </c>
      <c r="J589" s="77">
        <v>1</v>
      </c>
      <c r="K589" s="92"/>
    </row>
    <row r="590" spans="1:11" ht="12.5" x14ac:dyDescent="0.25">
      <c r="A590" s="14" t="s">
        <v>2995</v>
      </c>
      <c r="B590" s="14" t="s">
        <v>3714</v>
      </c>
      <c r="C590" s="14" t="s">
        <v>4287</v>
      </c>
      <c r="D590" s="16">
        <v>45754</v>
      </c>
      <c r="E590" s="16">
        <v>45939</v>
      </c>
      <c r="F590" s="14" t="s">
        <v>4288</v>
      </c>
      <c r="G590" s="14" t="s">
        <v>4264</v>
      </c>
      <c r="H590" s="14" t="s">
        <v>4265</v>
      </c>
      <c r="I590" s="15">
        <v>30.3</v>
      </c>
      <c r="J590" s="77">
        <v>1</v>
      </c>
      <c r="K590" s="92"/>
    </row>
    <row r="591" spans="1:11" ht="12.5" x14ac:dyDescent="0.25">
      <c r="A591" s="14" t="s">
        <v>2995</v>
      </c>
      <c r="B591" s="14" t="s">
        <v>3714</v>
      </c>
      <c r="C591" s="14" t="s">
        <v>4197</v>
      </c>
      <c r="D591" s="16">
        <v>45753</v>
      </c>
      <c r="E591" s="16">
        <v>45939</v>
      </c>
      <c r="F591" s="14" t="s">
        <v>3127</v>
      </c>
      <c r="G591" s="14" t="s">
        <v>4264</v>
      </c>
      <c r="H591" s="14" t="s">
        <v>4265</v>
      </c>
      <c r="I591" s="15">
        <v>52.8</v>
      </c>
      <c r="J591" s="77">
        <v>1</v>
      </c>
      <c r="K591" s="92"/>
    </row>
    <row r="592" spans="1:11" ht="12.5" x14ac:dyDescent="0.25">
      <c r="A592" s="14" t="s">
        <v>2995</v>
      </c>
      <c r="B592" s="14" t="s">
        <v>3714</v>
      </c>
      <c r="C592" s="14" t="s">
        <v>4289</v>
      </c>
      <c r="D592" s="16">
        <v>45766</v>
      </c>
      <c r="E592" s="16">
        <v>45939</v>
      </c>
      <c r="F592" s="14" t="s">
        <v>4290</v>
      </c>
      <c r="G592" s="14" t="s">
        <v>4264</v>
      </c>
      <c r="H592" s="14" t="s">
        <v>4265</v>
      </c>
      <c r="I592" s="15">
        <v>46.2</v>
      </c>
      <c r="J592" s="77">
        <v>1</v>
      </c>
      <c r="K592" s="92"/>
    </row>
    <row r="593" spans="1:11" ht="12.5" x14ac:dyDescent="0.25">
      <c r="A593" s="14" t="s">
        <v>2995</v>
      </c>
      <c r="B593" s="14" t="s">
        <v>3714</v>
      </c>
      <c r="C593" s="14" t="s">
        <v>3610</v>
      </c>
      <c r="D593" s="16">
        <v>45763</v>
      </c>
      <c r="E593" s="16">
        <v>45939</v>
      </c>
      <c r="F593" s="14" t="s">
        <v>3127</v>
      </c>
      <c r="G593" s="14" t="s">
        <v>4264</v>
      </c>
      <c r="H593" s="14" t="s">
        <v>4265</v>
      </c>
      <c r="I593" s="15">
        <v>61.28</v>
      </c>
      <c r="J593" s="77">
        <v>1</v>
      </c>
      <c r="K593" s="92"/>
    </row>
    <row r="594" spans="1:11" ht="12.5" x14ac:dyDescent="0.25">
      <c r="A594" s="14" t="s">
        <v>2995</v>
      </c>
      <c r="B594" s="14" t="s">
        <v>3714</v>
      </c>
      <c r="C594" s="14" t="s">
        <v>4291</v>
      </c>
      <c r="D594" s="16">
        <v>45765</v>
      </c>
      <c r="E594" s="16">
        <v>45939</v>
      </c>
      <c r="F594" s="14" t="s">
        <v>4292</v>
      </c>
      <c r="G594" s="14" t="s">
        <v>4264</v>
      </c>
      <c r="H594" s="14" t="s">
        <v>4265</v>
      </c>
      <c r="I594" s="15">
        <v>69.569999999999993</v>
      </c>
      <c r="J594" s="77">
        <v>1</v>
      </c>
      <c r="K594" s="92"/>
    </row>
    <row r="595" spans="1:11" ht="12.5" x14ac:dyDescent="0.25">
      <c r="A595" s="14" t="s">
        <v>2995</v>
      </c>
      <c r="B595" s="14" t="s">
        <v>3714</v>
      </c>
      <c r="C595" s="14" t="s">
        <v>4293</v>
      </c>
      <c r="D595" s="16">
        <v>45777</v>
      </c>
      <c r="E595" s="16">
        <v>45939</v>
      </c>
      <c r="F595" s="14" t="s">
        <v>3127</v>
      </c>
      <c r="G595" s="14" t="s">
        <v>4264</v>
      </c>
      <c r="H595" s="14" t="s">
        <v>4265</v>
      </c>
      <c r="I595" s="15">
        <v>70.3</v>
      </c>
      <c r="J595" s="77">
        <v>1</v>
      </c>
      <c r="K595" s="92"/>
    </row>
    <row r="596" spans="1:11" ht="12.5" x14ac:dyDescent="0.25">
      <c r="A596" s="14" t="s">
        <v>2995</v>
      </c>
      <c r="B596" s="14" t="s">
        <v>3714</v>
      </c>
      <c r="C596" s="14" t="s">
        <v>4294</v>
      </c>
      <c r="D596" s="16">
        <v>45782</v>
      </c>
      <c r="E596" s="16">
        <v>45939</v>
      </c>
      <c r="F596" s="14" t="s">
        <v>3127</v>
      </c>
      <c r="G596" s="14" t="s">
        <v>4264</v>
      </c>
      <c r="H596" s="14" t="s">
        <v>4265</v>
      </c>
      <c r="I596" s="15">
        <v>14.01</v>
      </c>
      <c r="J596" s="77">
        <v>1</v>
      </c>
      <c r="K596" s="92"/>
    </row>
    <row r="597" spans="1:11" ht="30" x14ac:dyDescent="0.25">
      <c r="A597" s="14" t="s">
        <v>2995</v>
      </c>
      <c r="B597" s="14" t="s">
        <v>3714</v>
      </c>
      <c r="C597" s="14" t="s">
        <v>3660</v>
      </c>
      <c r="D597" s="16">
        <v>45899</v>
      </c>
      <c r="E597" s="16">
        <v>45939</v>
      </c>
      <c r="F597" s="14" t="s">
        <v>4295</v>
      </c>
      <c r="G597" s="14" t="s">
        <v>3662</v>
      </c>
      <c r="H597" s="14" t="s">
        <v>4296</v>
      </c>
      <c r="I597" s="15">
        <v>1084</v>
      </c>
      <c r="J597" s="77">
        <v>1</v>
      </c>
      <c r="K597" s="92"/>
    </row>
    <row r="598" spans="1:11" ht="30" x14ac:dyDescent="0.25">
      <c r="A598" s="14" t="s">
        <v>2995</v>
      </c>
      <c r="B598" s="14" t="s">
        <v>3714</v>
      </c>
      <c r="C598" s="14" t="s">
        <v>3173</v>
      </c>
      <c r="D598" s="16">
        <v>45709</v>
      </c>
      <c r="E598" s="16">
        <v>45939</v>
      </c>
      <c r="F598" s="14" t="s">
        <v>4297</v>
      </c>
      <c r="G598" s="14" t="s">
        <v>3171</v>
      </c>
      <c r="H598" s="14" t="s">
        <v>3172</v>
      </c>
      <c r="I598" s="15">
        <v>350</v>
      </c>
      <c r="J598" s="77">
        <v>1</v>
      </c>
      <c r="K598" s="92"/>
    </row>
    <row r="599" spans="1:11" ht="12.5" x14ac:dyDescent="0.25">
      <c r="A599" s="14" t="s">
        <v>2995</v>
      </c>
      <c r="B599" s="14" t="s">
        <v>3714</v>
      </c>
      <c r="C599" s="14" t="s">
        <v>4298</v>
      </c>
      <c r="D599" s="16">
        <v>45732</v>
      </c>
      <c r="E599" s="16">
        <v>45939</v>
      </c>
      <c r="F599" s="14" t="s">
        <v>3182</v>
      </c>
      <c r="G599" s="14" t="s">
        <v>3171</v>
      </c>
      <c r="H599" s="14" t="s">
        <v>3172</v>
      </c>
      <c r="I599" s="15">
        <v>700</v>
      </c>
      <c r="J599" s="77">
        <v>1</v>
      </c>
      <c r="K599" s="92"/>
    </row>
    <row r="600" spans="1:11" ht="12.5" x14ac:dyDescent="0.25">
      <c r="A600" s="14" t="s">
        <v>2995</v>
      </c>
      <c r="B600" s="14" t="s">
        <v>3714</v>
      </c>
      <c r="C600" s="14" t="s">
        <v>3185</v>
      </c>
      <c r="D600" s="16">
        <v>45738</v>
      </c>
      <c r="E600" s="16">
        <v>45939</v>
      </c>
      <c r="F600" s="14" t="s">
        <v>3182</v>
      </c>
      <c r="G600" s="14" t="s">
        <v>3171</v>
      </c>
      <c r="H600" s="14" t="s">
        <v>3172</v>
      </c>
      <c r="I600" s="15">
        <v>241</v>
      </c>
      <c r="J600" s="77">
        <v>1</v>
      </c>
      <c r="K600" s="92"/>
    </row>
    <row r="601" spans="1:11" ht="30" x14ac:dyDescent="0.25">
      <c r="A601" s="14" t="s">
        <v>2995</v>
      </c>
      <c r="B601" s="14" t="s">
        <v>3714</v>
      </c>
      <c r="C601" s="14" t="s">
        <v>4299</v>
      </c>
      <c r="D601" s="16">
        <v>45791</v>
      </c>
      <c r="E601" s="16">
        <v>45939</v>
      </c>
      <c r="F601" s="14" t="s">
        <v>4300</v>
      </c>
      <c r="G601" s="14" t="s">
        <v>3191</v>
      </c>
      <c r="H601" s="14" t="s">
        <v>3192</v>
      </c>
      <c r="I601" s="15">
        <v>924</v>
      </c>
      <c r="J601" s="77">
        <v>1</v>
      </c>
      <c r="K601" s="92"/>
    </row>
    <row r="602" spans="1:11" ht="40" x14ac:dyDescent="0.25">
      <c r="A602" s="14" t="s">
        <v>2995</v>
      </c>
      <c r="B602" s="14" t="s">
        <v>3714</v>
      </c>
      <c r="C602" s="14" t="s">
        <v>3093</v>
      </c>
      <c r="D602" s="16">
        <v>45775</v>
      </c>
      <c r="E602" s="16">
        <v>45939</v>
      </c>
      <c r="F602" s="14" t="s">
        <v>4301</v>
      </c>
      <c r="G602" s="14" t="s">
        <v>2615</v>
      </c>
      <c r="H602" s="14" t="s">
        <v>3095</v>
      </c>
      <c r="I602" s="15">
        <v>826</v>
      </c>
      <c r="J602" s="77">
        <v>1</v>
      </c>
      <c r="K602" s="92"/>
    </row>
    <row r="603" spans="1:11" ht="12.5" x14ac:dyDescent="0.25">
      <c r="A603" s="14" t="s">
        <v>2995</v>
      </c>
      <c r="B603" s="14" t="s">
        <v>3714</v>
      </c>
      <c r="C603" s="14" t="s">
        <v>4302</v>
      </c>
      <c r="D603" s="16">
        <v>45825</v>
      </c>
      <c r="E603" s="16">
        <v>45946</v>
      </c>
      <c r="F603" s="14" t="s">
        <v>4303</v>
      </c>
      <c r="G603" s="14" t="s">
        <v>2615</v>
      </c>
      <c r="H603" s="14" t="s">
        <v>3095</v>
      </c>
      <c r="I603" s="15">
        <v>1187</v>
      </c>
      <c r="J603" s="77">
        <v>1</v>
      </c>
      <c r="K603" s="92"/>
    </row>
    <row r="604" spans="1:11" ht="30" x14ac:dyDescent="0.25">
      <c r="A604" s="14" t="s">
        <v>2995</v>
      </c>
      <c r="B604" s="14" t="s">
        <v>3714</v>
      </c>
      <c r="C604" s="14" t="s">
        <v>4304</v>
      </c>
      <c r="D604" s="16">
        <v>45678</v>
      </c>
      <c r="E604" s="16">
        <v>45939</v>
      </c>
      <c r="F604" s="14" t="s">
        <v>4305</v>
      </c>
      <c r="G604" s="14" t="s">
        <v>4306</v>
      </c>
      <c r="H604" s="14" t="s">
        <v>4307</v>
      </c>
      <c r="I604" s="15">
        <v>290</v>
      </c>
      <c r="J604" s="77">
        <v>1</v>
      </c>
      <c r="K604" s="92"/>
    </row>
    <row r="605" spans="1:11" ht="12.5" x14ac:dyDescent="0.25">
      <c r="A605" s="14" t="s">
        <v>2995</v>
      </c>
      <c r="B605" s="14" t="s">
        <v>3714</v>
      </c>
      <c r="C605" s="14" t="s">
        <v>4308</v>
      </c>
      <c r="D605" s="16">
        <v>45744</v>
      </c>
      <c r="E605" s="16">
        <v>45939</v>
      </c>
      <c r="F605" s="14" t="s">
        <v>4309</v>
      </c>
      <c r="G605" s="14" t="s">
        <v>4306</v>
      </c>
      <c r="H605" s="14" t="s">
        <v>4307</v>
      </c>
      <c r="I605" s="15">
        <v>20</v>
      </c>
      <c r="J605" s="77">
        <v>1</v>
      </c>
      <c r="K605" s="92"/>
    </row>
    <row r="606" spans="1:11" ht="12.5" x14ac:dyDescent="0.25">
      <c r="A606" s="14" t="s">
        <v>2995</v>
      </c>
      <c r="B606" s="14" t="s">
        <v>3714</v>
      </c>
      <c r="C606" s="14" t="s">
        <v>4310</v>
      </c>
      <c r="D606" s="16">
        <v>45911</v>
      </c>
      <c r="E606" s="16">
        <v>45946</v>
      </c>
      <c r="F606" s="14" t="s">
        <v>4311</v>
      </c>
      <c r="G606" s="14" t="s">
        <v>4306</v>
      </c>
      <c r="H606" s="14" t="s">
        <v>4307</v>
      </c>
      <c r="I606" s="15">
        <v>186</v>
      </c>
      <c r="J606" s="77">
        <v>1</v>
      </c>
      <c r="K606" s="92"/>
    </row>
    <row r="607" spans="1:11" ht="30" x14ac:dyDescent="0.25">
      <c r="A607" s="14" t="s">
        <v>2995</v>
      </c>
      <c r="B607" s="14" t="s">
        <v>3642</v>
      </c>
      <c r="C607" s="14" t="s">
        <v>4312</v>
      </c>
      <c r="D607" s="16">
        <v>45775</v>
      </c>
      <c r="E607" s="16">
        <v>45926</v>
      </c>
      <c r="F607" s="14" t="s">
        <v>4313</v>
      </c>
      <c r="G607" s="14" t="s">
        <v>4314</v>
      </c>
      <c r="H607" s="14" t="s">
        <v>4315</v>
      </c>
      <c r="I607" s="15">
        <v>118</v>
      </c>
      <c r="J607" s="77">
        <v>1</v>
      </c>
      <c r="K607" s="92"/>
    </row>
    <row r="608" spans="1:11" ht="12.5" x14ac:dyDescent="0.25">
      <c r="A608" s="14" t="s">
        <v>2995</v>
      </c>
      <c r="B608" s="14" t="s">
        <v>3642</v>
      </c>
      <c r="C608" s="14" t="s">
        <v>4316</v>
      </c>
      <c r="D608" s="16">
        <v>45833</v>
      </c>
      <c r="E608" s="16">
        <v>45926</v>
      </c>
      <c r="F608" s="14" t="s">
        <v>4317</v>
      </c>
      <c r="G608" s="14" t="s">
        <v>4314</v>
      </c>
      <c r="H608" s="14" t="s">
        <v>4315</v>
      </c>
      <c r="I608" s="15">
        <v>758</v>
      </c>
      <c r="J608" s="77">
        <v>1</v>
      </c>
      <c r="K608" s="92"/>
    </row>
    <row r="609" spans="1:11" ht="12.5" x14ac:dyDescent="0.25">
      <c r="A609" s="14" t="s">
        <v>2995</v>
      </c>
      <c r="B609" s="14" t="s">
        <v>3642</v>
      </c>
      <c r="C609" s="14" t="s">
        <v>4318</v>
      </c>
      <c r="D609" s="16">
        <v>45800</v>
      </c>
      <c r="E609" s="16">
        <v>45926</v>
      </c>
      <c r="F609" s="14" t="s">
        <v>4317</v>
      </c>
      <c r="G609" s="14" t="s">
        <v>4314</v>
      </c>
      <c r="H609" s="14" t="s">
        <v>4315</v>
      </c>
      <c r="I609" s="15">
        <v>415</v>
      </c>
      <c r="J609" s="77">
        <v>1</v>
      </c>
      <c r="K609" s="92"/>
    </row>
    <row r="610" spans="1:11" ht="30" x14ac:dyDescent="0.25">
      <c r="A610" s="14" t="s">
        <v>2995</v>
      </c>
      <c r="B610" s="14" t="s">
        <v>3714</v>
      </c>
      <c r="C610" s="14" t="s">
        <v>3208</v>
      </c>
      <c r="D610" s="16">
        <v>45702</v>
      </c>
      <c r="E610" s="16">
        <v>45939</v>
      </c>
      <c r="F610" s="14" t="s">
        <v>4319</v>
      </c>
      <c r="G610" s="14" t="s">
        <v>3200</v>
      </c>
      <c r="H610" s="14" t="s">
        <v>4320</v>
      </c>
      <c r="I610" s="15">
        <v>58.22</v>
      </c>
      <c r="J610" s="77">
        <v>1</v>
      </c>
      <c r="K610" s="92"/>
    </row>
    <row r="611" spans="1:11" ht="12.5" x14ac:dyDescent="0.25">
      <c r="A611" s="14" t="s">
        <v>2995</v>
      </c>
      <c r="B611" s="14" t="s">
        <v>3714</v>
      </c>
      <c r="C611" s="14" t="s">
        <v>3208</v>
      </c>
      <c r="D611" s="16">
        <v>45677</v>
      </c>
      <c r="E611" s="16">
        <v>45939</v>
      </c>
      <c r="F611" s="14" t="s">
        <v>4321</v>
      </c>
      <c r="G611" s="14" t="s">
        <v>3200</v>
      </c>
      <c r="H611" s="14" t="s">
        <v>4320</v>
      </c>
      <c r="I611" s="15">
        <v>58.3</v>
      </c>
      <c r="J611" s="77">
        <v>1</v>
      </c>
      <c r="K611" s="92"/>
    </row>
    <row r="612" spans="1:11" ht="12.5" x14ac:dyDescent="0.25">
      <c r="A612" s="14" t="s">
        <v>2995</v>
      </c>
      <c r="B612" s="14" t="s">
        <v>3714</v>
      </c>
      <c r="C612" s="14" t="s">
        <v>4322</v>
      </c>
      <c r="D612" s="16">
        <v>45699</v>
      </c>
      <c r="E612" s="16">
        <v>45939</v>
      </c>
      <c r="F612" s="14" t="s">
        <v>4321</v>
      </c>
      <c r="G612" s="14" t="s">
        <v>3200</v>
      </c>
      <c r="H612" s="14" t="s">
        <v>4320</v>
      </c>
      <c r="I612" s="15">
        <v>43.2</v>
      </c>
      <c r="J612" s="77">
        <v>1</v>
      </c>
      <c r="K612" s="92"/>
    </row>
    <row r="613" spans="1:11" ht="12.5" x14ac:dyDescent="0.25">
      <c r="A613" s="14" t="s">
        <v>2995</v>
      </c>
      <c r="B613" s="14" t="s">
        <v>3714</v>
      </c>
      <c r="C613" s="14" t="s">
        <v>3208</v>
      </c>
      <c r="D613" s="16">
        <v>45685</v>
      </c>
      <c r="E613" s="16">
        <v>45939</v>
      </c>
      <c r="F613" s="14" t="s">
        <v>4323</v>
      </c>
      <c r="G613" s="14" t="s">
        <v>3200</v>
      </c>
      <c r="H613" s="14" t="s">
        <v>4320</v>
      </c>
      <c r="I613" s="15">
        <v>53.4</v>
      </c>
      <c r="J613" s="77">
        <v>1</v>
      </c>
      <c r="K613" s="92"/>
    </row>
    <row r="614" spans="1:11" ht="12.5" x14ac:dyDescent="0.25">
      <c r="A614" s="14" t="s">
        <v>2995</v>
      </c>
      <c r="B614" s="14" t="s">
        <v>3714</v>
      </c>
      <c r="C614" s="14" t="s">
        <v>4324</v>
      </c>
      <c r="D614" s="16">
        <v>45692</v>
      </c>
      <c r="E614" s="16">
        <v>45939</v>
      </c>
      <c r="F614" s="14" t="s">
        <v>4325</v>
      </c>
      <c r="G614" s="14" t="s">
        <v>3200</v>
      </c>
      <c r="H614" s="14" t="s">
        <v>4320</v>
      </c>
      <c r="I614" s="15">
        <v>712</v>
      </c>
      <c r="J614" s="77">
        <v>1</v>
      </c>
      <c r="K614" s="92"/>
    </row>
    <row r="615" spans="1:11" ht="12.5" x14ac:dyDescent="0.25">
      <c r="A615" s="14" t="s">
        <v>2995</v>
      </c>
      <c r="B615" s="14" t="s">
        <v>3714</v>
      </c>
      <c r="C615" s="14" t="s">
        <v>3208</v>
      </c>
      <c r="D615" s="16">
        <v>45694</v>
      </c>
      <c r="E615" s="16">
        <v>45939</v>
      </c>
      <c r="F615" s="14" t="s">
        <v>4325</v>
      </c>
      <c r="G615" s="14" t="s">
        <v>3200</v>
      </c>
      <c r="H615" s="14" t="s">
        <v>4320</v>
      </c>
      <c r="I615" s="15">
        <v>400</v>
      </c>
      <c r="J615" s="77">
        <v>1</v>
      </c>
      <c r="K615" s="92"/>
    </row>
    <row r="616" spans="1:11" ht="12.5" x14ac:dyDescent="0.25">
      <c r="A616" s="14" t="s">
        <v>2995</v>
      </c>
      <c r="B616" s="14" t="s">
        <v>3714</v>
      </c>
      <c r="C616" s="14" t="s">
        <v>3208</v>
      </c>
      <c r="D616" s="16">
        <v>45702</v>
      </c>
      <c r="E616" s="16">
        <v>45939</v>
      </c>
      <c r="F616" s="14" t="s">
        <v>4325</v>
      </c>
      <c r="G616" s="14" t="s">
        <v>3200</v>
      </c>
      <c r="H616" s="14" t="s">
        <v>4320</v>
      </c>
      <c r="I616" s="15">
        <v>348</v>
      </c>
      <c r="J616" s="77">
        <v>1</v>
      </c>
      <c r="K616" s="92"/>
    </row>
    <row r="617" spans="1:11" ht="12.5" x14ac:dyDescent="0.25">
      <c r="A617" s="14" t="s">
        <v>2995</v>
      </c>
      <c r="B617" s="14" t="s">
        <v>3714</v>
      </c>
      <c r="C617" s="14" t="s">
        <v>3204</v>
      </c>
      <c r="D617" s="16">
        <v>45692</v>
      </c>
      <c r="E617" s="16">
        <v>45939</v>
      </c>
      <c r="F617" s="14" t="s">
        <v>3205</v>
      </c>
      <c r="G617" s="14" t="s">
        <v>3200</v>
      </c>
      <c r="H617" s="14" t="s">
        <v>4320</v>
      </c>
      <c r="I617" s="15">
        <v>71.28</v>
      </c>
      <c r="J617" s="77">
        <v>1</v>
      </c>
      <c r="K617" s="92"/>
    </row>
    <row r="618" spans="1:11" ht="12.5" x14ac:dyDescent="0.25">
      <c r="A618" s="14" t="s">
        <v>2995</v>
      </c>
      <c r="B618" s="14" t="s">
        <v>3714</v>
      </c>
      <c r="C618" s="14" t="s">
        <v>3216</v>
      </c>
      <c r="D618" s="16">
        <v>45705</v>
      </c>
      <c r="E618" s="16">
        <v>45939</v>
      </c>
      <c r="F618" s="14" t="s">
        <v>3186</v>
      </c>
      <c r="G618" s="14" t="s">
        <v>3200</v>
      </c>
      <c r="H618" s="14" t="s">
        <v>4320</v>
      </c>
      <c r="I618" s="15">
        <v>58.3</v>
      </c>
      <c r="J618" s="77">
        <v>1</v>
      </c>
      <c r="K618" s="92"/>
    </row>
    <row r="619" spans="1:11" ht="12.5" x14ac:dyDescent="0.25">
      <c r="A619" s="14" t="s">
        <v>2995</v>
      </c>
      <c r="B619" s="14" t="s">
        <v>3714</v>
      </c>
      <c r="C619" s="14" t="s">
        <v>3208</v>
      </c>
      <c r="D619" s="16">
        <v>45699</v>
      </c>
      <c r="E619" s="16">
        <v>45939</v>
      </c>
      <c r="F619" s="14" t="s">
        <v>4325</v>
      </c>
      <c r="G619" s="14" t="s">
        <v>3200</v>
      </c>
      <c r="H619" s="14" t="s">
        <v>4320</v>
      </c>
      <c r="I619" s="15">
        <v>235</v>
      </c>
      <c r="J619" s="77">
        <v>1</v>
      </c>
      <c r="K619" s="92"/>
    </row>
    <row r="620" spans="1:11" ht="12.5" x14ac:dyDescent="0.25">
      <c r="A620" s="14" t="s">
        <v>2995</v>
      </c>
      <c r="B620" s="14" t="s">
        <v>3714</v>
      </c>
      <c r="C620" s="14" t="s">
        <v>3216</v>
      </c>
      <c r="D620" s="16">
        <v>45699</v>
      </c>
      <c r="E620" s="16">
        <v>45939</v>
      </c>
      <c r="F620" s="14" t="s">
        <v>3186</v>
      </c>
      <c r="G620" s="14" t="s">
        <v>3200</v>
      </c>
      <c r="H620" s="14" t="s">
        <v>4320</v>
      </c>
      <c r="I620" s="15">
        <v>54.14</v>
      </c>
      <c r="J620" s="77">
        <v>1</v>
      </c>
      <c r="K620" s="92"/>
    </row>
    <row r="621" spans="1:11" ht="12.5" x14ac:dyDescent="0.25">
      <c r="A621" s="14" t="s">
        <v>2995</v>
      </c>
      <c r="B621" s="14" t="s">
        <v>3714</v>
      </c>
      <c r="C621" s="14" t="s">
        <v>3154</v>
      </c>
      <c r="D621" s="16">
        <v>45719</v>
      </c>
      <c r="E621" s="16">
        <v>45939</v>
      </c>
      <c r="F621" s="14" t="s">
        <v>4325</v>
      </c>
      <c r="G621" s="14" t="s">
        <v>3200</v>
      </c>
      <c r="H621" s="14" t="s">
        <v>4320</v>
      </c>
      <c r="I621" s="15">
        <v>300</v>
      </c>
      <c r="J621" s="77">
        <v>1</v>
      </c>
      <c r="K621" s="92"/>
    </row>
    <row r="622" spans="1:11" ht="12.5" x14ac:dyDescent="0.25">
      <c r="A622" s="14" t="s">
        <v>2995</v>
      </c>
      <c r="B622" s="14" t="s">
        <v>3714</v>
      </c>
      <c r="C622" s="14" t="s">
        <v>3204</v>
      </c>
      <c r="D622" s="16">
        <v>45724</v>
      </c>
      <c r="E622" s="16">
        <v>45939</v>
      </c>
      <c r="F622" s="14" t="s">
        <v>4326</v>
      </c>
      <c r="G622" s="14" t="s">
        <v>3200</v>
      </c>
      <c r="H622" s="14" t="s">
        <v>4320</v>
      </c>
      <c r="I622" s="15">
        <v>293.16000000000003</v>
      </c>
      <c r="J622" s="77">
        <v>1</v>
      </c>
      <c r="K622" s="92"/>
    </row>
    <row r="623" spans="1:11" ht="30" x14ac:dyDescent="0.25">
      <c r="A623" s="14" t="s">
        <v>2995</v>
      </c>
      <c r="B623" s="14" t="s">
        <v>3714</v>
      </c>
      <c r="C623" s="14" t="s">
        <v>4327</v>
      </c>
      <c r="D623" s="16">
        <v>45769</v>
      </c>
      <c r="E623" s="16">
        <v>45939</v>
      </c>
      <c r="F623" s="14" t="s">
        <v>4328</v>
      </c>
      <c r="G623" s="14" t="s">
        <v>4329</v>
      </c>
      <c r="H623" s="14" t="s">
        <v>4330</v>
      </c>
      <c r="I623" s="15">
        <v>1345.5</v>
      </c>
      <c r="J623" s="77">
        <v>1</v>
      </c>
      <c r="K623" s="92"/>
    </row>
    <row r="624" spans="1:11" ht="12.5" x14ac:dyDescent="0.25">
      <c r="A624" s="14" t="s">
        <v>2995</v>
      </c>
      <c r="B624" s="14" t="s">
        <v>3714</v>
      </c>
      <c r="C624" s="14" t="s">
        <v>4331</v>
      </c>
      <c r="D624" s="16">
        <v>45793</v>
      </c>
      <c r="E624" s="16">
        <v>45939</v>
      </c>
      <c r="F624" s="14" t="s">
        <v>4332</v>
      </c>
      <c r="G624" s="14" t="s">
        <v>4329</v>
      </c>
      <c r="H624" s="14" t="s">
        <v>4330</v>
      </c>
      <c r="I624" s="15">
        <v>668.5</v>
      </c>
      <c r="J624" s="77">
        <v>1</v>
      </c>
      <c r="K624" s="92"/>
    </row>
    <row r="625" spans="1:11" ht="30" x14ac:dyDescent="0.25">
      <c r="A625" s="14" t="s">
        <v>2995</v>
      </c>
      <c r="B625" s="14" t="s">
        <v>3714</v>
      </c>
      <c r="C625" s="14" t="s">
        <v>4333</v>
      </c>
      <c r="D625" s="16">
        <v>45798</v>
      </c>
      <c r="E625" s="16">
        <v>45946</v>
      </c>
      <c r="F625" s="14" t="s">
        <v>4334</v>
      </c>
      <c r="G625" s="14" t="s">
        <v>2999</v>
      </c>
      <c r="H625" s="14" t="s">
        <v>3000</v>
      </c>
      <c r="I625" s="15">
        <v>715</v>
      </c>
      <c r="J625" s="77">
        <v>1</v>
      </c>
      <c r="K625" s="92"/>
    </row>
    <row r="626" spans="1:11" ht="12.5" x14ac:dyDescent="0.25">
      <c r="A626" s="14" t="s">
        <v>2995</v>
      </c>
      <c r="B626" s="14" t="s">
        <v>3714</v>
      </c>
      <c r="C626" s="14" t="s">
        <v>4335</v>
      </c>
      <c r="D626" s="16">
        <v>45792</v>
      </c>
      <c r="E626" s="16">
        <v>45946</v>
      </c>
      <c r="F626" s="14" t="s">
        <v>4336</v>
      </c>
      <c r="G626" s="14" t="s">
        <v>2999</v>
      </c>
      <c r="H626" s="14" t="s">
        <v>3000</v>
      </c>
      <c r="I626" s="15">
        <v>220</v>
      </c>
      <c r="J626" s="77">
        <v>1</v>
      </c>
      <c r="K626" s="92"/>
    </row>
    <row r="627" spans="1:11" ht="12.5" x14ac:dyDescent="0.25">
      <c r="A627" s="14" t="s">
        <v>2995</v>
      </c>
      <c r="B627" s="14" t="s">
        <v>3714</v>
      </c>
      <c r="C627" s="14" t="s">
        <v>4337</v>
      </c>
      <c r="D627" s="16">
        <v>45792</v>
      </c>
      <c r="E627" s="16">
        <v>45946</v>
      </c>
      <c r="F627" s="14" t="s">
        <v>4338</v>
      </c>
      <c r="G627" s="14" t="s">
        <v>2999</v>
      </c>
      <c r="H627" s="14" t="s">
        <v>3000</v>
      </c>
      <c r="I627" s="15">
        <v>167.05</v>
      </c>
      <c r="J627" s="77">
        <v>1</v>
      </c>
      <c r="K627" s="92"/>
    </row>
    <row r="628" spans="1:11" ht="20" x14ac:dyDescent="0.25">
      <c r="A628" s="14" t="s">
        <v>2995</v>
      </c>
      <c r="B628" s="14" t="s">
        <v>3714</v>
      </c>
      <c r="C628" s="14" t="s">
        <v>4339</v>
      </c>
      <c r="D628" s="16">
        <v>45876</v>
      </c>
      <c r="E628" s="16">
        <v>45946</v>
      </c>
      <c r="F628" s="14" t="s">
        <v>4340</v>
      </c>
      <c r="G628" s="14" t="s">
        <v>2999</v>
      </c>
      <c r="H628" s="14" t="s">
        <v>3000</v>
      </c>
      <c r="I628" s="15">
        <v>616</v>
      </c>
      <c r="J628" s="77">
        <v>1</v>
      </c>
      <c r="K628" s="92"/>
    </row>
    <row r="629" spans="1:11" ht="20" x14ac:dyDescent="0.25">
      <c r="A629" s="14" t="s">
        <v>2995</v>
      </c>
      <c r="B629" s="14" t="s">
        <v>3714</v>
      </c>
      <c r="C629" s="14" t="s">
        <v>4341</v>
      </c>
      <c r="D629" s="16">
        <v>45876</v>
      </c>
      <c r="E629" s="16">
        <v>45946</v>
      </c>
      <c r="F629" s="14" t="s">
        <v>4342</v>
      </c>
      <c r="G629" s="14" t="s">
        <v>2999</v>
      </c>
      <c r="H629" s="14" t="s">
        <v>3000</v>
      </c>
      <c r="I629" s="15">
        <v>515.95000000000005</v>
      </c>
      <c r="J629" s="77">
        <v>1</v>
      </c>
      <c r="K629" s="92"/>
    </row>
    <row r="630" spans="1:11" ht="30" x14ac:dyDescent="0.25">
      <c r="A630" s="14" t="s">
        <v>2995</v>
      </c>
      <c r="B630" s="14" t="s">
        <v>3714</v>
      </c>
      <c r="C630" s="14" t="s">
        <v>3372</v>
      </c>
      <c r="D630" s="16">
        <v>45794</v>
      </c>
      <c r="E630" s="16">
        <v>45939</v>
      </c>
      <c r="F630" s="14" t="s">
        <v>4343</v>
      </c>
      <c r="G630" s="14" t="s">
        <v>3118</v>
      </c>
      <c r="H630" s="14" t="s">
        <v>3119</v>
      </c>
      <c r="I630" s="15">
        <v>224</v>
      </c>
      <c r="J630" s="77">
        <v>1</v>
      </c>
      <c r="K630" s="92"/>
    </row>
    <row r="631" spans="1:11" ht="12.5" x14ac:dyDescent="0.25">
      <c r="A631" s="14" t="s">
        <v>2995</v>
      </c>
      <c r="B631" s="14" t="s">
        <v>3714</v>
      </c>
      <c r="C631" s="14" t="s">
        <v>4344</v>
      </c>
      <c r="D631" s="16">
        <v>45824</v>
      </c>
      <c r="E631" s="16">
        <v>45939</v>
      </c>
      <c r="F631" s="14" t="s">
        <v>4345</v>
      </c>
      <c r="G631" s="14" t="s">
        <v>3118</v>
      </c>
      <c r="H631" s="14" t="s">
        <v>3119</v>
      </c>
      <c r="I631" s="15">
        <v>398.66</v>
      </c>
      <c r="J631" s="77">
        <v>1</v>
      </c>
      <c r="K631" s="92"/>
    </row>
    <row r="632" spans="1:11" ht="12.5" x14ac:dyDescent="0.25">
      <c r="A632" s="14" t="s">
        <v>2995</v>
      </c>
      <c r="B632" s="14" t="s">
        <v>3714</v>
      </c>
      <c r="C632" s="14" t="s">
        <v>4346</v>
      </c>
      <c r="D632" s="16">
        <v>45817</v>
      </c>
      <c r="E632" s="16">
        <v>45939</v>
      </c>
      <c r="F632" s="14" t="s">
        <v>4347</v>
      </c>
      <c r="G632" s="14" t="s">
        <v>3118</v>
      </c>
      <c r="H632" s="14" t="s">
        <v>3119</v>
      </c>
      <c r="I632" s="15">
        <v>1038</v>
      </c>
      <c r="J632" s="77">
        <v>1</v>
      </c>
      <c r="K632" s="92"/>
    </row>
    <row r="633" spans="1:11" ht="12.5" x14ac:dyDescent="0.25">
      <c r="A633" s="14" t="s">
        <v>2995</v>
      </c>
      <c r="B633" s="14" t="s">
        <v>3714</v>
      </c>
      <c r="C633" s="14" t="s">
        <v>4348</v>
      </c>
      <c r="D633" s="16">
        <v>45803</v>
      </c>
      <c r="E633" s="16">
        <v>45939</v>
      </c>
      <c r="F633" s="14" t="s">
        <v>4349</v>
      </c>
      <c r="G633" s="14" t="s">
        <v>3118</v>
      </c>
      <c r="H633" s="14" t="s">
        <v>3119</v>
      </c>
      <c r="I633" s="15">
        <v>456.34</v>
      </c>
      <c r="J633" s="77">
        <v>1</v>
      </c>
      <c r="K633" s="92"/>
    </row>
    <row r="634" spans="1:11" ht="30" x14ac:dyDescent="0.25">
      <c r="A634" s="14" t="s">
        <v>2995</v>
      </c>
      <c r="B634" s="14" t="s">
        <v>3714</v>
      </c>
      <c r="C634" s="14" t="s">
        <v>3208</v>
      </c>
      <c r="D634" s="16">
        <v>45722</v>
      </c>
      <c r="E634" s="16">
        <v>45939</v>
      </c>
      <c r="F634" s="14" t="s">
        <v>4350</v>
      </c>
      <c r="G634" s="14" t="s">
        <v>4351</v>
      </c>
      <c r="H634" s="14" t="s">
        <v>4352</v>
      </c>
      <c r="I634" s="15">
        <v>350</v>
      </c>
      <c r="J634" s="77">
        <v>1</v>
      </c>
      <c r="K634" s="92"/>
    </row>
    <row r="635" spans="1:11" ht="12.5" x14ac:dyDescent="0.25">
      <c r="A635" s="14" t="s">
        <v>2995</v>
      </c>
      <c r="B635" s="14" t="s">
        <v>3714</v>
      </c>
      <c r="C635" s="14" t="s">
        <v>3204</v>
      </c>
      <c r="D635" s="16">
        <v>45736</v>
      </c>
      <c r="E635" s="16">
        <v>45939</v>
      </c>
      <c r="F635" s="14" t="s">
        <v>3133</v>
      </c>
      <c r="G635" s="14" t="s">
        <v>4351</v>
      </c>
      <c r="H635" s="14" t="s">
        <v>4352</v>
      </c>
      <c r="I635" s="15">
        <v>350</v>
      </c>
      <c r="J635" s="77">
        <v>1</v>
      </c>
      <c r="K635" s="92"/>
    </row>
    <row r="636" spans="1:11" ht="12.5" x14ac:dyDescent="0.25">
      <c r="A636" s="14" t="s">
        <v>2995</v>
      </c>
      <c r="B636" s="14" t="s">
        <v>3714</v>
      </c>
      <c r="C636" s="14" t="s">
        <v>3216</v>
      </c>
      <c r="D636" s="16">
        <v>45757</v>
      </c>
      <c r="E636" s="16">
        <v>45939</v>
      </c>
      <c r="F636" s="14" t="s">
        <v>4353</v>
      </c>
      <c r="G636" s="14" t="s">
        <v>4351</v>
      </c>
      <c r="H636" s="14" t="s">
        <v>4352</v>
      </c>
      <c r="I636" s="15">
        <v>350</v>
      </c>
      <c r="J636" s="77">
        <v>1</v>
      </c>
      <c r="K636" s="92"/>
    </row>
    <row r="637" spans="1:11" ht="12.5" x14ac:dyDescent="0.25">
      <c r="A637" s="14" t="s">
        <v>2995</v>
      </c>
      <c r="B637" s="14" t="s">
        <v>3714</v>
      </c>
      <c r="C637" s="14" t="s">
        <v>3020</v>
      </c>
      <c r="D637" s="16">
        <v>45709</v>
      </c>
      <c r="E637" s="16">
        <v>45939</v>
      </c>
      <c r="F637" s="14" t="s">
        <v>4354</v>
      </c>
      <c r="G637" s="14" t="s">
        <v>4351</v>
      </c>
      <c r="H637" s="14" t="s">
        <v>4352</v>
      </c>
      <c r="I637" s="15">
        <v>200</v>
      </c>
      <c r="J637" s="77">
        <v>1</v>
      </c>
      <c r="K637" s="92"/>
    </row>
    <row r="638" spans="1:11" ht="12.5" x14ac:dyDescent="0.25">
      <c r="A638" s="14" t="s">
        <v>2995</v>
      </c>
      <c r="B638" s="14" t="s">
        <v>3714</v>
      </c>
      <c r="C638" s="14" t="s">
        <v>3015</v>
      </c>
      <c r="D638" s="16">
        <v>45722</v>
      </c>
      <c r="E638" s="16">
        <v>45939</v>
      </c>
      <c r="F638" s="14" t="s">
        <v>4355</v>
      </c>
      <c r="G638" s="14" t="s">
        <v>4351</v>
      </c>
      <c r="H638" s="14" t="s">
        <v>4352</v>
      </c>
      <c r="I638" s="15">
        <v>200</v>
      </c>
      <c r="J638" s="77">
        <v>1</v>
      </c>
      <c r="K638" s="92"/>
    </row>
    <row r="639" spans="1:11" ht="12.5" x14ac:dyDescent="0.25">
      <c r="A639" s="14" t="s">
        <v>2995</v>
      </c>
      <c r="B639" s="14" t="s">
        <v>3714</v>
      </c>
      <c r="C639" s="14" t="s">
        <v>4356</v>
      </c>
      <c r="D639" s="16">
        <v>45705</v>
      </c>
      <c r="E639" s="16">
        <v>45939</v>
      </c>
      <c r="F639" s="14" t="s">
        <v>4357</v>
      </c>
      <c r="G639" s="14" t="s">
        <v>4351</v>
      </c>
      <c r="H639" s="14" t="s">
        <v>4352</v>
      </c>
      <c r="I639" s="15">
        <v>47</v>
      </c>
      <c r="J639" s="77">
        <v>1</v>
      </c>
      <c r="K639" s="92"/>
    </row>
    <row r="640" spans="1:11" ht="30" x14ac:dyDescent="0.25">
      <c r="A640" s="14" t="s">
        <v>2995</v>
      </c>
      <c r="B640" s="14" t="s">
        <v>3714</v>
      </c>
      <c r="C640" s="14" t="s">
        <v>4358</v>
      </c>
      <c r="D640" s="16">
        <v>45803</v>
      </c>
      <c r="E640" s="16">
        <v>45939</v>
      </c>
      <c r="F640" s="14" t="s">
        <v>4359</v>
      </c>
      <c r="G640" s="14" t="s">
        <v>2262</v>
      </c>
      <c r="H640" s="14" t="s">
        <v>4360</v>
      </c>
      <c r="I640" s="15">
        <v>2140</v>
      </c>
      <c r="J640" s="77">
        <v>1</v>
      </c>
      <c r="K640" s="92"/>
    </row>
    <row r="641" spans="1:11" ht="12.5" x14ac:dyDescent="0.25">
      <c r="A641" s="14" t="s">
        <v>2995</v>
      </c>
      <c r="B641" s="14" t="s">
        <v>3714</v>
      </c>
      <c r="C641" s="14" t="s">
        <v>4361</v>
      </c>
      <c r="D641" s="16">
        <v>45694</v>
      </c>
      <c r="E641" s="16">
        <v>45939</v>
      </c>
      <c r="F641" s="14" t="s">
        <v>4362</v>
      </c>
      <c r="G641" s="14" t="s">
        <v>2262</v>
      </c>
      <c r="H641" s="14" t="s">
        <v>4360</v>
      </c>
      <c r="I641" s="15">
        <v>61.8</v>
      </c>
      <c r="J641" s="77">
        <v>1</v>
      </c>
      <c r="K641" s="92"/>
    </row>
    <row r="642" spans="1:11" ht="12.5" x14ac:dyDescent="0.25">
      <c r="A642" s="14" t="s">
        <v>2995</v>
      </c>
      <c r="B642" s="14" t="s">
        <v>3714</v>
      </c>
      <c r="C642" s="14" t="s">
        <v>3223</v>
      </c>
      <c r="D642" s="16">
        <v>45737</v>
      </c>
      <c r="E642" s="16">
        <v>45939</v>
      </c>
      <c r="F642" s="14" t="s">
        <v>4363</v>
      </c>
      <c r="G642" s="14" t="s">
        <v>2262</v>
      </c>
      <c r="H642" s="14" t="s">
        <v>4360</v>
      </c>
      <c r="I642" s="15">
        <v>18.2</v>
      </c>
      <c r="J642" s="77">
        <v>1</v>
      </c>
      <c r="K642" s="92"/>
    </row>
    <row r="643" spans="1:11" ht="30" x14ac:dyDescent="0.25">
      <c r="A643" s="14" t="s">
        <v>2995</v>
      </c>
      <c r="B643" s="14" t="s">
        <v>3714</v>
      </c>
      <c r="C643" s="14" t="s">
        <v>4364</v>
      </c>
      <c r="D643" s="16">
        <v>45789</v>
      </c>
      <c r="E643" s="16">
        <v>45939</v>
      </c>
      <c r="F643" s="14" t="s">
        <v>4365</v>
      </c>
      <c r="G643" s="14" t="s">
        <v>4366</v>
      </c>
      <c r="H643" s="14" t="s">
        <v>4367</v>
      </c>
      <c r="I643" s="15">
        <v>544</v>
      </c>
      <c r="J643" s="77">
        <v>1</v>
      </c>
      <c r="K643" s="92"/>
    </row>
    <row r="644" spans="1:11" ht="12.5" x14ac:dyDescent="0.25">
      <c r="A644" s="14" t="s">
        <v>2995</v>
      </c>
      <c r="B644" s="14" t="s">
        <v>3714</v>
      </c>
      <c r="C644" s="14" t="s">
        <v>3348</v>
      </c>
      <c r="D644" s="16">
        <v>45790</v>
      </c>
      <c r="E644" s="16">
        <v>45939</v>
      </c>
      <c r="F644" s="14" t="s">
        <v>4368</v>
      </c>
      <c r="G644" s="14" t="s">
        <v>4366</v>
      </c>
      <c r="H644" s="14" t="s">
        <v>4367</v>
      </c>
      <c r="I644" s="15">
        <v>522</v>
      </c>
      <c r="J644" s="77">
        <v>1</v>
      </c>
      <c r="K644" s="92"/>
    </row>
    <row r="645" spans="1:11" ht="12.5" x14ac:dyDescent="0.25">
      <c r="A645" s="14" t="s">
        <v>2995</v>
      </c>
      <c r="B645" s="14" t="s">
        <v>3714</v>
      </c>
      <c r="C645" s="14" t="s">
        <v>4369</v>
      </c>
      <c r="D645" s="16">
        <v>45800</v>
      </c>
      <c r="E645" s="16">
        <v>45939</v>
      </c>
      <c r="F645" s="14" t="s">
        <v>4370</v>
      </c>
      <c r="G645" s="14" t="s">
        <v>4366</v>
      </c>
      <c r="H645" s="14" t="s">
        <v>4367</v>
      </c>
      <c r="I645" s="15">
        <v>1483.2</v>
      </c>
      <c r="J645" s="77">
        <v>1</v>
      </c>
      <c r="K645" s="92"/>
    </row>
    <row r="646" spans="1:11" ht="12.5" x14ac:dyDescent="0.25">
      <c r="A646" s="14" t="s">
        <v>2995</v>
      </c>
      <c r="B646" s="14" t="s">
        <v>3714</v>
      </c>
      <c r="C646" s="14" t="s">
        <v>4371</v>
      </c>
      <c r="D646" s="16">
        <v>45800</v>
      </c>
      <c r="E646" s="16">
        <v>45939</v>
      </c>
      <c r="F646" s="14" t="s">
        <v>4372</v>
      </c>
      <c r="G646" s="14" t="s">
        <v>4366</v>
      </c>
      <c r="H646" s="14" t="s">
        <v>4367</v>
      </c>
      <c r="I646" s="15">
        <v>961.8</v>
      </c>
      <c r="J646" s="77">
        <v>1</v>
      </c>
      <c r="K646" s="92"/>
    </row>
    <row r="647" spans="1:11" ht="30" x14ac:dyDescent="0.25">
      <c r="A647" s="14" t="s">
        <v>2995</v>
      </c>
      <c r="B647" s="14" t="s">
        <v>3714</v>
      </c>
      <c r="C647" s="14" t="s">
        <v>4373</v>
      </c>
      <c r="D647" s="16">
        <v>45777</v>
      </c>
      <c r="E647" s="16">
        <v>45939</v>
      </c>
      <c r="F647" s="14" t="s">
        <v>4374</v>
      </c>
      <c r="G647" s="14" t="s">
        <v>4375</v>
      </c>
      <c r="H647" s="14" t="s">
        <v>4376</v>
      </c>
      <c r="I647" s="15">
        <v>1239</v>
      </c>
      <c r="J647" s="77">
        <v>1</v>
      </c>
      <c r="K647" s="92"/>
    </row>
    <row r="648" spans="1:11" ht="12.5" x14ac:dyDescent="0.25">
      <c r="A648" s="14" t="s">
        <v>2995</v>
      </c>
      <c r="B648" s="14" t="s">
        <v>3714</v>
      </c>
      <c r="C648" s="14" t="s">
        <v>4373</v>
      </c>
      <c r="D648" s="16">
        <v>45777</v>
      </c>
      <c r="E648" s="16">
        <v>45946</v>
      </c>
      <c r="F648" s="14" t="s">
        <v>4377</v>
      </c>
      <c r="G648" s="14" t="s">
        <v>4375</v>
      </c>
      <c r="H648" s="14" t="s">
        <v>4376</v>
      </c>
      <c r="I648" s="15">
        <v>1239</v>
      </c>
      <c r="J648" s="77">
        <v>1</v>
      </c>
      <c r="K648" s="92"/>
    </row>
    <row r="649" spans="1:11" ht="30" x14ac:dyDescent="0.25">
      <c r="A649" s="14" t="s">
        <v>2995</v>
      </c>
      <c r="B649" s="14" t="s">
        <v>3714</v>
      </c>
      <c r="C649" s="14" t="s">
        <v>4378</v>
      </c>
      <c r="D649" s="16">
        <v>45903</v>
      </c>
      <c r="E649" s="16">
        <v>45946</v>
      </c>
      <c r="F649" s="14" t="s">
        <v>4379</v>
      </c>
      <c r="G649" s="14" t="s">
        <v>3034</v>
      </c>
      <c r="H649" s="14" t="s">
        <v>3035</v>
      </c>
      <c r="I649" s="15">
        <v>129.5</v>
      </c>
      <c r="J649" s="77">
        <v>1</v>
      </c>
      <c r="K649" s="92"/>
    </row>
    <row r="650" spans="1:11" ht="12.5" x14ac:dyDescent="0.25">
      <c r="A650" s="14" t="s">
        <v>2995</v>
      </c>
      <c r="B650" s="14" t="s">
        <v>3714</v>
      </c>
      <c r="C650" s="14" t="s">
        <v>4380</v>
      </c>
      <c r="D650" s="16">
        <v>45903</v>
      </c>
      <c r="E650" s="16">
        <v>45946</v>
      </c>
      <c r="F650" s="14" t="s">
        <v>4381</v>
      </c>
      <c r="G650" s="14" t="s">
        <v>3034</v>
      </c>
      <c r="H650" s="14" t="s">
        <v>3035</v>
      </c>
      <c r="I650" s="15">
        <v>156.38999999999999</v>
      </c>
      <c r="J650" s="77">
        <v>1</v>
      </c>
      <c r="K650" s="92"/>
    </row>
    <row r="651" spans="1:11" ht="12.5" x14ac:dyDescent="0.25">
      <c r="A651" s="14" t="s">
        <v>2995</v>
      </c>
      <c r="B651" s="14" t="s">
        <v>3714</v>
      </c>
      <c r="C651" s="14" t="s">
        <v>4382</v>
      </c>
      <c r="D651" s="16">
        <v>45903</v>
      </c>
      <c r="E651" s="16">
        <v>45946</v>
      </c>
      <c r="F651" s="14" t="s">
        <v>4383</v>
      </c>
      <c r="G651" s="14" t="s">
        <v>3034</v>
      </c>
      <c r="H651" s="14" t="s">
        <v>3035</v>
      </c>
      <c r="I651" s="15">
        <v>241.97</v>
      </c>
      <c r="J651" s="77">
        <v>1</v>
      </c>
      <c r="K651" s="92"/>
    </row>
    <row r="652" spans="1:11" ht="12.5" x14ac:dyDescent="0.25">
      <c r="A652" s="14" t="s">
        <v>2995</v>
      </c>
      <c r="B652" s="14" t="s">
        <v>3714</v>
      </c>
      <c r="C652" s="14" t="s">
        <v>4382</v>
      </c>
      <c r="D652" s="16">
        <v>45908</v>
      </c>
      <c r="E652" s="16">
        <v>45946</v>
      </c>
      <c r="F652" s="14" t="s">
        <v>4250</v>
      </c>
      <c r="G652" s="14" t="s">
        <v>3034</v>
      </c>
      <c r="H652" s="14" t="s">
        <v>3035</v>
      </c>
      <c r="I652" s="15">
        <v>76.77</v>
      </c>
      <c r="J652" s="77">
        <v>1</v>
      </c>
      <c r="K652" s="92"/>
    </row>
    <row r="653" spans="1:11" ht="12.5" x14ac:dyDescent="0.25">
      <c r="A653" s="14" t="s">
        <v>2995</v>
      </c>
      <c r="B653" s="14" t="s">
        <v>3714</v>
      </c>
      <c r="C653" s="14" t="s">
        <v>4384</v>
      </c>
      <c r="D653" s="16">
        <v>45908</v>
      </c>
      <c r="E653" s="16">
        <v>45946</v>
      </c>
      <c r="F653" s="14" t="s">
        <v>4385</v>
      </c>
      <c r="G653" s="14" t="s">
        <v>3034</v>
      </c>
      <c r="H653" s="14" t="s">
        <v>3035</v>
      </c>
      <c r="I653" s="15">
        <v>66.37</v>
      </c>
      <c r="J653" s="77">
        <v>1</v>
      </c>
      <c r="K653" s="92"/>
    </row>
    <row r="654" spans="1:11" ht="30" x14ac:dyDescent="0.25">
      <c r="A654" s="14" t="s">
        <v>2995</v>
      </c>
      <c r="B654" s="14" t="s">
        <v>3714</v>
      </c>
      <c r="C654" s="14" t="s">
        <v>4386</v>
      </c>
      <c r="D654" s="16">
        <v>45665</v>
      </c>
      <c r="E654" s="16">
        <v>45939</v>
      </c>
      <c r="F654" s="14" t="s">
        <v>4387</v>
      </c>
      <c r="G654" s="14" t="s">
        <v>4388</v>
      </c>
      <c r="H654" s="14" t="s">
        <v>4389</v>
      </c>
      <c r="I654" s="15">
        <v>480</v>
      </c>
      <c r="J654" s="77">
        <v>1</v>
      </c>
      <c r="K654" s="92"/>
    </row>
    <row r="655" spans="1:11" ht="12.5" x14ac:dyDescent="0.25">
      <c r="A655" s="14" t="s">
        <v>2995</v>
      </c>
      <c r="B655" s="14" t="s">
        <v>3714</v>
      </c>
      <c r="C655" s="14" t="s">
        <v>4390</v>
      </c>
      <c r="D655" s="16">
        <v>45677</v>
      </c>
      <c r="E655" s="16">
        <v>45939</v>
      </c>
      <c r="F655" s="14" t="s">
        <v>4321</v>
      </c>
      <c r="G655" s="14" t="s">
        <v>4388</v>
      </c>
      <c r="H655" s="14" t="s">
        <v>4389</v>
      </c>
      <c r="I655" s="15">
        <v>89.5</v>
      </c>
      <c r="J655" s="77">
        <v>1</v>
      </c>
      <c r="K655" s="92"/>
    </row>
    <row r="656" spans="1:11" ht="12.5" x14ac:dyDescent="0.25">
      <c r="A656" s="14" t="s">
        <v>2995</v>
      </c>
      <c r="B656" s="14" t="s">
        <v>3714</v>
      </c>
      <c r="C656" s="14" t="s">
        <v>3073</v>
      </c>
      <c r="D656" s="16">
        <v>45684</v>
      </c>
      <c r="E656" s="16">
        <v>45939</v>
      </c>
      <c r="F656" s="14" t="s">
        <v>4323</v>
      </c>
      <c r="G656" s="14" t="s">
        <v>4388</v>
      </c>
      <c r="H656" s="14" t="s">
        <v>4389</v>
      </c>
      <c r="I656" s="15">
        <v>57.6</v>
      </c>
      <c r="J656" s="77">
        <v>1</v>
      </c>
      <c r="K656" s="92"/>
    </row>
    <row r="657" spans="1:11" ht="12.5" x14ac:dyDescent="0.25">
      <c r="A657" s="14" t="s">
        <v>2995</v>
      </c>
      <c r="B657" s="14" t="s">
        <v>3714</v>
      </c>
      <c r="C657" s="14" t="s">
        <v>3204</v>
      </c>
      <c r="D657" s="16">
        <v>45691</v>
      </c>
      <c r="E657" s="16">
        <v>45939</v>
      </c>
      <c r="F657" s="14" t="s">
        <v>3205</v>
      </c>
      <c r="G657" s="14" t="s">
        <v>4388</v>
      </c>
      <c r="H657" s="14" t="s">
        <v>4389</v>
      </c>
      <c r="I657" s="15">
        <v>92.78</v>
      </c>
      <c r="J657" s="77">
        <v>1</v>
      </c>
      <c r="K657" s="92"/>
    </row>
    <row r="658" spans="1:11" ht="12.5" x14ac:dyDescent="0.25">
      <c r="A658" s="14" t="s">
        <v>2995</v>
      </c>
      <c r="B658" s="14" t="s">
        <v>3714</v>
      </c>
      <c r="C658" s="14" t="s">
        <v>4391</v>
      </c>
      <c r="D658" s="16">
        <v>45708</v>
      </c>
      <c r="E658" s="16">
        <v>45939</v>
      </c>
      <c r="F658" s="14" t="s">
        <v>4392</v>
      </c>
      <c r="G658" s="14" t="s">
        <v>4388</v>
      </c>
      <c r="H658" s="14" t="s">
        <v>4389</v>
      </c>
      <c r="I658" s="15">
        <v>805.04</v>
      </c>
      <c r="J658" s="77">
        <v>1</v>
      </c>
      <c r="K658" s="92"/>
    </row>
    <row r="659" spans="1:11" ht="20" x14ac:dyDescent="0.25">
      <c r="A659" s="14" t="s">
        <v>2995</v>
      </c>
      <c r="B659" s="14" t="s">
        <v>3714</v>
      </c>
      <c r="C659" s="14" t="s">
        <v>3219</v>
      </c>
      <c r="D659" s="16">
        <v>45715</v>
      </c>
      <c r="E659" s="16">
        <v>45939</v>
      </c>
      <c r="F659" s="14" t="s">
        <v>4393</v>
      </c>
      <c r="G659" s="14" t="s">
        <v>4388</v>
      </c>
      <c r="H659" s="14" t="s">
        <v>4389</v>
      </c>
      <c r="I659" s="15">
        <v>558.5</v>
      </c>
      <c r="J659" s="77">
        <v>1</v>
      </c>
      <c r="K659" s="92"/>
    </row>
    <row r="660" spans="1:11" ht="12.5" x14ac:dyDescent="0.25">
      <c r="A660" s="14" t="s">
        <v>2995</v>
      </c>
      <c r="B660" s="14" t="s">
        <v>3714</v>
      </c>
      <c r="C660" s="14" t="s">
        <v>4394</v>
      </c>
      <c r="D660" s="16">
        <v>45749</v>
      </c>
      <c r="E660" s="16">
        <v>45939</v>
      </c>
      <c r="F660" s="14" t="s">
        <v>4395</v>
      </c>
      <c r="G660" s="14" t="s">
        <v>4388</v>
      </c>
      <c r="H660" s="14" t="s">
        <v>4389</v>
      </c>
      <c r="I660" s="15">
        <v>161.87</v>
      </c>
      <c r="J660" s="77">
        <v>1</v>
      </c>
      <c r="K660" s="92"/>
    </row>
    <row r="661" spans="1:11" ht="12.5" x14ac:dyDescent="0.25">
      <c r="A661" s="14" t="s">
        <v>2995</v>
      </c>
      <c r="B661" s="14" t="s">
        <v>3714</v>
      </c>
      <c r="C661" s="14" t="s">
        <v>4396</v>
      </c>
      <c r="D661" s="16">
        <v>45754</v>
      </c>
      <c r="E661" s="16">
        <v>45939</v>
      </c>
      <c r="F661" s="14" t="s">
        <v>4397</v>
      </c>
      <c r="G661" s="14" t="s">
        <v>4388</v>
      </c>
      <c r="H661" s="14" t="s">
        <v>4389</v>
      </c>
      <c r="I661" s="15">
        <v>232.71</v>
      </c>
      <c r="J661" s="77">
        <v>1</v>
      </c>
      <c r="K661" s="92"/>
    </row>
    <row r="662" spans="1:11" ht="20" x14ac:dyDescent="0.25">
      <c r="A662" s="14" t="s">
        <v>2995</v>
      </c>
      <c r="B662" s="14" t="s">
        <v>3714</v>
      </c>
      <c r="C662" s="14" t="s">
        <v>4398</v>
      </c>
      <c r="D662" s="16">
        <v>45680</v>
      </c>
      <c r="E662" s="16">
        <v>45939</v>
      </c>
      <c r="F662" s="14" t="s">
        <v>4399</v>
      </c>
      <c r="G662" s="14" t="s">
        <v>4400</v>
      </c>
      <c r="H662" s="14" t="s">
        <v>4401</v>
      </c>
      <c r="I662" s="15">
        <v>73.72</v>
      </c>
      <c r="J662" s="77">
        <v>1</v>
      </c>
      <c r="K662" s="92"/>
    </row>
    <row r="663" spans="1:11" ht="12.5" x14ac:dyDescent="0.25">
      <c r="A663" s="14" t="s">
        <v>2995</v>
      </c>
      <c r="B663" s="14" t="s">
        <v>3714</v>
      </c>
      <c r="C663" s="14" t="s">
        <v>4402</v>
      </c>
      <c r="D663" s="16">
        <v>45680</v>
      </c>
      <c r="E663" s="16">
        <v>45939</v>
      </c>
      <c r="F663" s="14" t="s">
        <v>3127</v>
      </c>
      <c r="G663" s="14" t="s">
        <v>4400</v>
      </c>
      <c r="H663" s="14" t="s">
        <v>4401</v>
      </c>
      <c r="I663" s="15">
        <v>105.1</v>
      </c>
      <c r="J663" s="77">
        <v>1</v>
      </c>
      <c r="K663" s="92"/>
    </row>
    <row r="664" spans="1:11" ht="12.5" x14ac:dyDescent="0.25">
      <c r="A664" s="14" t="s">
        <v>2995</v>
      </c>
      <c r="B664" s="14" t="s">
        <v>3714</v>
      </c>
      <c r="C664" s="14" t="s">
        <v>4403</v>
      </c>
      <c r="D664" s="16">
        <v>45688</v>
      </c>
      <c r="E664" s="16">
        <v>45939</v>
      </c>
      <c r="F664" s="14" t="s">
        <v>3127</v>
      </c>
      <c r="G664" s="14" t="s">
        <v>4400</v>
      </c>
      <c r="H664" s="14" t="s">
        <v>4401</v>
      </c>
      <c r="I664" s="15">
        <v>69</v>
      </c>
      <c r="J664" s="77">
        <v>1</v>
      </c>
      <c r="K664" s="92"/>
    </row>
    <row r="665" spans="1:11" ht="12.5" x14ac:dyDescent="0.25">
      <c r="A665" s="14" t="s">
        <v>2995</v>
      </c>
      <c r="B665" s="14" t="s">
        <v>3714</v>
      </c>
      <c r="C665" s="14" t="s">
        <v>4404</v>
      </c>
      <c r="D665" s="16">
        <v>45708</v>
      </c>
      <c r="E665" s="16">
        <v>45939</v>
      </c>
      <c r="F665" s="14" t="s">
        <v>3127</v>
      </c>
      <c r="G665" s="14" t="s">
        <v>4400</v>
      </c>
      <c r="H665" s="14" t="s">
        <v>4401</v>
      </c>
      <c r="I665" s="15">
        <v>44.7</v>
      </c>
      <c r="J665" s="77">
        <v>1</v>
      </c>
      <c r="K665" s="92"/>
    </row>
    <row r="666" spans="1:11" ht="12.5" x14ac:dyDescent="0.25">
      <c r="A666" s="14" t="s">
        <v>2995</v>
      </c>
      <c r="B666" s="14" t="s">
        <v>3714</v>
      </c>
      <c r="C666" s="14" t="s">
        <v>4405</v>
      </c>
      <c r="D666" s="16">
        <v>45749</v>
      </c>
      <c r="E666" s="16">
        <v>45939</v>
      </c>
      <c r="F666" s="14" t="s">
        <v>3127</v>
      </c>
      <c r="G666" s="14" t="s">
        <v>4400</v>
      </c>
      <c r="H666" s="14" t="s">
        <v>4401</v>
      </c>
      <c r="I666" s="15">
        <v>55.9</v>
      </c>
      <c r="J666" s="77">
        <v>1</v>
      </c>
      <c r="K666" s="92"/>
    </row>
    <row r="667" spans="1:11" ht="12.5" x14ac:dyDescent="0.25">
      <c r="A667" s="14" t="s">
        <v>2995</v>
      </c>
      <c r="B667" s="14" t="s">
        <v>3714</v>
      </c>
      <c r="C667" s="14" t="s">
        <v>4406</v>
      </c>
      <c r="D667" s="16">
        <v>45749</v>
      </c>
      <c r="E667" s="16">
        <v>45939</v>
      </c>
      <c r="F667" s="14" t="s">
        <v>3127</v>
      </c>
      <c r="G667" s="14" t="s">
        <v>4400</v>
      </c>
      <c r="H667" s="14" t="s">
        <v>4401</v>
      </c>
      <c r="I667" s="15">
        <v>45.6</v>
      </c>
      <c r="J667" s="77">
        <v>1</v>
      </c>
      <c r="K667" s="92"/>
    </row>
    <row r="668" spans="1:11" ht="12.5" x14ac:dyDescent="0.25">
      <c r="A668" s="14" t="s">
        <v>2995</v>
      </c>
      <c r="B668" s="14" t="s">
        <v>3714</v>
      </c>
      <c r="C668" s="14" t="s">
        <v>4407</v>
      </c>
      <c r="D668" s="16">
        <v>45749</v>
      </c>
      <c r="E668" s="16">
        <v>45939</v>
      </c>
      <c r="F668" s="14" t="s">
        <v>3127</v>
      </c>
      <c r="G668" s="14" t="s">
        <v>4400</v>
      </c>
      <c r="H668" s="14" t="s">
        <v>4401</v>
      </c>
      <c r="I668" s="15">
        <v>64.94</v>
      </c>
      <c r="J668" s="77">
        <v>1</v>
      </c>
      <c r="K668" s="92"/>
    </row>
    <row r="669" spans="1:11" ht="12.5" x14ac:dyDescent="0.25">
      <c r="A669" s="14" t="s">
        <v>2995</v>
      </c>
      <c r="B669" s="14" t="s">
        <v>3714</v>
      </c>
      <c r="C669" s="14" t="s">
        <v>4408</v>
      </c>
      <c r="D669" s="16">
        <v>45749</v>
      </c>
      <c r="E669" s="16">
        <v>45939</v>
      </c>
      <c r="F669" s="14" t="s">
        <v>3127</v>
      </c>
      <c r="G669" s="14" t="s">
        <v>4400</v>
      </c>
      <c r="H669" s="14" t="s">
        <v>4401</v>
      </c>
      <c r="I669" s="15">
        <v>64.94</v>
      </c>
      <c r="J669" s="77">
        <v>1</v>
      </c>
      <c r="K669" s="92"/>
    </row>
    <row r="670" spans="1:11" ht="12.5" x14ac:dyDescent="0.25">
      <c r="A670" s="14" t="s">
        <v>2995</v>
      </c>
      <c r="B670" s="14" t="s">
        <v>3714</v>
      </c>
      <c r="C670" s="14" t="s">
        <v>4409</v>
      </c>
      <c r="D670" s="16">
        <v>45786</v>
      </c>
      <c r="E670" s="16">
        <v>45939</v>
      </c>
      <c r="F670" s="14" t="s">
        <v>4410</v>
      </c>
      <c r="G670" s="14" t="s">
        <v>4400</v>
      </c>
      <c r="H670" s="14" t="s">
        <v>4401</v>
      </c>
      <c r="I670" s="15">
        <v>123.4</v>
      </c>
      <c r="J670" s="77">
        <v>1</v>
      </c>
      <c r="K670" s="92"/>
    </row>
    <row r="671" spans="1:11" ht="12.5" x14ac:dyDescent="0.25">
      <c r="A671" s="14" t="s">
        <v>2995</v>
      </c>
      <c r="B671" s="14" t="s">
        <v>3714</v>
      </c>
      <c r="C671" s="14" t="s">
        <v>4411</v>
      </c>
      <c r="D671" s="16">
        <v>45822</v>
      </c>
      <c r="E671" s="16">
        <v>45939</v>
      </c>
      <c r="F671" s="14" t="s">
        <v>4412</v>
      </c>
      <c r="G671" s="14" t="s">
        <v>4400</v>
      </c>
      <c r="H671" s="14" t="s">
        <v>4401</v>
      </c>
      <c r="I671" s="15">
        <v>670</v>
      </c>
      <c r="J671" s="77">
        <v>1</v>
      </c>
      <c r="K671" s="92"/>
    </row>
    <row r="672" spans="1:11" ht="12.5" x14ac:dyDescent="0.25">
      <c r="A672" s="14" t="s">
        <v>2995</v>
      </c>
      <c r="B672" s="14" t="s">
        <v>3714</v>
      </c>
      <c r="C672" s="14" t="s">
        <v>4413</v>
      </c>
      <c r="D672" s="16">
        <v>45782</v>
      </c>
      <c r="E672" s="16">
        <v>45939</v>
      </c>
      <c r="F672" s="14" t="s">
        <v>3127</v>
      </c>
      <c r="G672" s="14" t="s">
        <v>4400</v>
      </c>
      <c r="H672" s="14" t="s">
        <v>4401</v>
      </c>
      <c r="I672" s="15">
        <v>63.5</v>
      </c>
      <c r="J672" s="77">
        <v>1</v>
      </c>
      <c r="K672" s="92"/>
    </row>
    <row r="673" spans="1:11" ht="12.5" x14ac:dyDescent="0.25">
      <c r="A673" s="14" t="s">
        <v>2995</v>
      </c>
      <c r="B673" s="14" t="s">
        <v>3714</v>
      </c>
      <c r="C673" s="14" t="s">
        <v>4414</v>
      </c>
      <c r="D673" s="16">
        <v>45782</v>
      </c>
      <c r="E673" s="16">
        <v>45939</v>
      </c>
      <c r="F673" s="14" t="s">
        <v>3127</v>
      </c>
      <c r="G673" s="14" t="s">
        <v>4400</v>
      </c>
      <c r="H673" s="14" t="s">
        <v>4401</v>
      </c>
      <c r="I673" s="15">
        <v>119.5</v>
      </c>
      <c r="J673" s="77">
        <v>1</v>
      </c>
      <c r="K673" s="92"/>
    </row>
    <row r="674" spans="1:11" ht="12.5" x14ac:dyDescent="0.25">
      <c r="A674" s="14" t="s">
        <v>2995</v>
      </c>
      <c r="B674" s="14" t="s">
        <v>3714</v>
      </c>
      <c r="C674" s="14" t="s">
        <v>4415</v>
      </c>
      <c r="D674" s="16">
        <v>45813</v>
      </c>
      <c r="E674" s="16">
        <v>45939</v>
      </c>
      <c r="F674" s="14" t="s">
        <v>3127</v>
      </c>
      <c r="G674" s="14" t="s">
        <v>4400</v>
      </c>
      <c r="H674" s="14" t="s">
        <v>4401</v>
      </c>
      <c r="I674" s="15">
        <v>65.599999999999994</v>
      </c>
      <c r="J674" s="77">
        <v>1</v>
      </c>
      <c r="K674" s="92"/>
    </row>
    <row r="675" spans="1:11" ht="12.5" x14ac:dyDescent="0.25">
      <c r="A675" s="14" t="s">
        <v>2995</v>
      </c>
      <c r="B675" s="14" t="s">
        <v>3714</v>
      </c>
      <c r="C675" s="14" t="s">
        <v>4416</v>
      </c>
      <c r="D675" s="16">
        <v>45812</v>
      </c>
      <c r="E675" s="16">
        <v>45939</v>
      </c>
      <c r="F675" s="14" t="s">
        <v>3127</v>
      </c>
      <c r="G675" s="14" t="s">
        <v>4400</v>
      </c>
      <c r="H675" s="14" t="s">
        <v>4401</v>
      </c>
      <c r="I675" s="15">
        <v>74.22</v>
      </c>
      <c r="J675" s="77">
        <v>1</v>
      </c>
      <c r="K675" s="92"/>
    </row>
    <row r="676" spans="1:11" ht="12.5" x14ac:dyDescent="0.25">
      <c r="A676" s="14" t="s">
        <v>2995</v>
      </c>
      <c r="B676" s="14" t="s">
        <v>3714</v>
      </c>
      <c r="C676" s="14" t="s">
        <v>4417</v>
      </c>
      <c r="D676" s="16">
        <v>45812</v>
      </c>
      <c r="E676" s="16">
        <v>45939</v>
      </c>
      <c r="F676" s="14" t="s">
        <v>3127</v>
      </c>
      <c r="G676" s="14" t="s">
        <v>4400</v>
      </c>
      <c r="H676" s="14" t="s">
        <v>4401</v>
      </c>
      <c r="I676" s="15">
        <v>64.400000000000006</v>
      </c>
      <c r="J676" s="77">
        <v>1</v>
      </c>
      <c r="K676" s="92"/>
    </row>
    <row r="677" spans="1:11" ht="12.5" x14ac:dyDescent="0.25">
      <c r="A677" s="14" t="s">
        <v>2995</v>
      </c>
      <c r="B677" s="14" t="s">
        <v>3714</v>
      </c>
      <c r="C677" s="14" t="s">
        <v>4418</v>
      </c>
      <c r="D677" s="16">
        <v>45812</v>
      </c>
      <c r="E677" s="16">
        <v>45939</v>
      </c>
      <c r="F677" s="14" t="s">
        <v>3127</v>
      </c>
      <c r="G677" s="14" t="s">
        <v>4400</v>
      </c>
      <c r="H677" s="14" t="s">
        <v>4401</v>
      </c>
      <c r="I677" s="15">
        <v>65.45</v>
      </c>
      <c r="J677" s="77">
        <v>1</v>
      </c>
      <c r="K677" s="92"/>
    </row>
    <row r="678" spans="1:11" ht="12.5" x14ac:dyDescent="0.25">
      <c r="A678" s="14" t="s">
        <v>2995</v>
      </c>
      <c r="B678" s="14" t="s">
        <v>3714</v>
      </c>
      <c r="C678" s="14" t="s">
        <v>4419</v>
      </c>
      <c r="D678" s="16">
        <v>45845</v>
      </c>
      <c r="E678" s="16">
        <v>45939</v>
      </c>
      <c r="F678" s="14" t="s">
        <v>4420</v>
      </c>
      <c r="G678" s="14" t="s">
        <v>4400</v>
      </c>
      <c r="H678" s="14" t="s">
        <v>4401</v>
      </c>
      <c r="I678" s="15">
        <v>250.92</v>
      </c>
      <c r="J678" s="77">
        <v>1</v>
      </c>
      <c r="K678" s="92"/>
    </row>
    <row r="679" spans="1:11" ht="12.5" x14ac:dyDescent="0.25">
      <c r="A679" s="14" t="s">
        <v>2995</v>
      </c>
      <c r="B679" s="14" t="s">
        <v>3714</v>
      </c>
      <c r="C679" s="14" t="s">
        <v>4421</v>
      </c>
      <c r="D679" s="16">
        <v>45858</v>
      </c>
      <c r="E679" s="16">
        <v>45939</v>
      </c>
      <c r="F679" s="14" t="s">
        <v>4422</v>
      </c>
      <c r="G679" s="14" t="s">
        <v>4400</v>
      </c>
      <c r="H679" s="14" t="s">
        <v>4401</v>
      </c>
      <c r="I679" s="15">
        <v>219</v>
      </c>
      <c r="J679" s="77">
        <v>1</v>
      </c>
      <c r="K679" s="92"/>
    </row>
    <row r="680" spans="1:11" ht="12.5" x14ac:dyDescent="0.25">
      <c r="A680" s="14" t="s">
        <v>2995</v>
      </c>
      <c r="B680" s="14" t="s">
        <v>3714</v>
      </c>
      <c r="C680" s="14" t="s">
        <v>4423</v>
      </c>
      <c r="D680" s="16">
        <v>45858</v>
      </c>
      <c r="E680" s="16">
        <v>45939</v>
      </c>
      <c r="F680" s="14" t="s">
        <v>4422</v>
      </c>
      <c r="G680" s="14" t="s">
        <v>4400</v>
      </c>
      <c r="H680" s="14" t="s">
        <v>4401</v>
      </c>
      <c r="I680" s="15">
        <v>219</v>
      </c>
      <c r="J680" s="77">
        <v>1</v>
      </c>
      <c r="K680" s="92"/>
    </row>
    <row r="681" spans="1:11" ht="12.5" x14ac:dyDescent="0.25">
      <c r="A681" s="14" t="s">
        <v>2995</v>
      </c>
      <c r="B681" s="14" t="s">
        <v>3714</v>
      </c>
      <c r="C681" s="14" t="s">
        <v>4424</v>
      </c>
      <c r="D681" s="16">
        <v>45858</v>
      </c>
      <c r="E681" s="16">
        <v>45939</v>
      </c>
      <c r="F681" s="14" t="s">
        <v>4422</v>
      </c>
      <c r="G681" s="14" t="s">
        <v>4400</v>
      </c>
      <c r="H681" s="14" t="s">
        <v>4401</v>
      </c>
      <c r="I681" s="15">
        <v>249</v>
      </c>
      <c r="J681" s="77">
        <v>1</v>
      </c>
      <c r="K681" s="92"/>
    </row>
    <row r="682" spans="1:11" ht="12.5" x14ac:dyDescent="0.25">
      <c r="A682" s="14" t="s">
        <v>2995</v>
      </c>
      <c r="B682" s="14" t="s">
        <v>3714</v>
      </c>
      <c r="C682" s="14" t="s">
        <v>4425</v>
      </c>
      <c r="D682" s="16">
        <v>45858</v>
      </c>
      <c r="E682" s="16">
        <v>45939</v>
      </c>
      <c r="F682" s="14" t="s">
        <v>4422</v>
      </c>
      <c r="G682" s="14" t="s">
        <v>4400</v>
      </c>
      <c r="H682" s="14" t="s">
        <v>4401</v>
      </c>
      <c r="I682" s="15">
        <v>249</v>
      </c>
      <c r="J682" s="77">
        <v>1</v>
      </c>
      <c r="K682" s="92"/>
    </row>
    <row r="683" spans="1:11" ht="12.5" x14ac:dyDescent="0.25">
      <c r="A683" s="14" t="s">
        <v>2995</v>
      </c>
      <c r="B683" s="14" t="s">
        <v>3714</v>
      </c>
      <c r="C683" s="14" t="s">
        <v>4426</v>
      </c>
      <c r="D683" s="16">
        <v>45858</v>
      </c>
      <c r="E683" s="16">
        <v>45939</v>
      </c>
      <c r="F683" s="14" t="s">
        <v>4422</v>
      </c>
      <c r="G683" s="14" t="s">
        <v>4400</v>
      </c>
      <c r="H683" s="14" t="s">
        <v>4401</v>
      </c>
      <c r="I683" s="15">
        <v>249</v>
      </c>
      <c r="J683" s="77">
        <v>1</v>
      </c>
      <c r="K683" s="92"/>
    </row>
    <row r="684" spans="1:11" ht="12.5" x14ac:dyDescent="0.25">
      <c r="A684" s="14" t="s">
        <v>2995</v>
      </c>
      <c r="B684" s="14" t="s">
        <v>3714</v>
      </c>
      <c r="C684" s="14" t="s">
        <v>4427</v>
      </c>
      <c r="D684" s="16">
        <v>45858</v>
      </c>
      <c r="E684" s="16">
        <v>45939</v>
      </c>
      <c r="F684" s="14" t="s">
        <v>4422</v>
      </c>
      <c r="G684" s="14" t="s">
        <v>4400</v>
      </c>
      <c r="H684" s="14" t="s">
        <v>4401</v>
      </c>
      <c r="I684" s="15">
        <v>249</v>
      </c>
      <c r="J684" s="77">
        <v>1</v>
      </c>
      <c r="K684" s="92"/>
    </row>
    <row r="685" spans="1:11" ht="30" x14ac:dyDescent="0.25">
      <c r="A685" s="14" t="s">
        <v>2995</v>
      </c>
      <c r="B685" s="14" t="s">
        <v>3714</v>
      </c>
      <c r="C685" s="14" t="s">
        <v>4428</v>
      </c>
      <c r="D685" s="16">
        <v>45791</v>
      </c>
      <c r="E685" s="16">
        <v>45946</v>
      </c>
      <c r="F685" s="14" t="s">
        <v>4429</v>
      </c>
      <c r="G685" s="14" t="s">
        <v>3077</v>
      </c>
      <c r="H685" s="14" t="s">
        <v>3078</v>
      </c>
      <c r="I685" s="15">
        <v>34.5</v>
      </c>
      <c r="J685" s="77">
        <v>1</v>
      </c>
      <c r="K685" s="92"/>
    </row>
    <row r="686" spans="1:11" ht="12.5" x14ac:dyDescent="0.25">
      <c r="A686" s="14" t="s">
        <v>2995</v>
      </c>
      <c r="B686" s="14" t="s">
        <v>3714</v>
      </c>
      <c r="C686" s="14" t="s">
        <v>4430</v>
      </c>
      <c r="D686" s="16">
        <v>45816</v>
      </c>
      <c r="E686" s="16">
        <v>45946</v>
      </c>
      <c r="F686" s="14" t="s">
        <v>4431</v>
      </c>
      <c r="G686" s="14" t="s">
        <v>3077</v>
      </c>
      <c r="H686" s="14" t="s">
        <v>3078</v>
      </c>
      <c r="I686" s="15">
        <v>259.64999999999998</v>
      </c>
      <c r="J686" s="77">
        <v>1</v>
      </c>
      <c r="K686" s="92"/>
    </row>
    <row r="687" spans="1:11" ht="12.5" x14ac:dyDescent="0.25">
      <c r="A687" s="14" t="s">
        <v>2995</v>
      </c>
      <c r="B687" s="14" t="s">
        <v>3714</v>
      </c>
      <c r="C687" s="14" t="s">
        <v>4432</v>
      </c>
      <c r="D687" s="16">
        <v>45898</v>
      </c>
      <c r="E687" s="16">
        <v>45946</v>
      </c>
      <c r="F687" s="14" t="s">
        <v>4433</v>
      </c>
      <c r="G687" s="14" t="s">
        <v>3077</v>
      </c>
      <c r="H687" s="14" t="s">
        <v>3078</v>
      </c>
      <c r="I687" s="15">
        <v>686.85</v>
      </c>
      <c r="J687" s="77">
        <v>1</v>
      </c>
      <c r="K687" s="92"/>
    </row>
    <row r="688" spans="1:11" ht="30" x14ac:dyDescent="0.25">
      <c r="A688" s="14" t="s">
        <v>2995</v>
      </c>
      <c r="B688" s="14" t="s">
        <v>3714</v>
      </c>
      <c r="C688" s="14" t="s">
        <v>4434</v>
      </c>
      <c r="D688" s="16">
        <v>45699</v>
      </c>
      <c r="E688" s="16">
        <v>45937</v>
      </c>
      <c r="F688" s="14" t="s">
        <v>4435</v>
      </c>
      <c r="G688" s="14" t="s">
        <v>4436</v>
      </c>
      <c r="H688" s="14" t="s">
        <v>4437</v>
      </c>
      <c r="I688" s="15">
        <v>699.87</v>
      </c>
      <c r="J688" s="77">
        <v>1</v>
      </c>
      <c r="K688" s="92"/>
    </row>
    <row r="689" spans="1:11" ht="12.5" x14ac:dyDescent="0.25">
      <c r="A689" s="14" t="s">
        <v>2995</v>
      </c>
      <c r="B689" s="14" t="s">
        <v>3714</v>
      </c>
      <c r="C689" s="14" t="s">
        <v>4438</v>
      </c>
      <c r="D689" s="16">
        <v>45741</v>
      </c>
      <c r="E689" s="16">
        <v>45937</v>
      </c>
      <c r="F689" s="14" t="s">
        <v>4439</v>
      </c>
      <c r="G689" s="14" t="s">
        <v>4436</v>
      </c>
      <c r="H689" s="14" t="s">
        <v>4437</v>
      </c>
      <c r="I689" s="15">
        <v>901.13</v>
      </c>
      <c r="J689" s="77">
        <v>1</v>
      </c>
      <c r="K689" s="92"/>
    </row>
    <row r="690" spans="1:11" ht="30" x14ac:dyDescent="0.25">
      <c r="A690" s="14" t="s">
        <v>2995</v>
      </c>
      <c r="B690" s="14" t="s">
        <v>3714</v>
      </c>
      <c r="C690" s="14" t="s">
        <v>4440</v>
      </c>
      <c r="D690" s="16">
        <v>45761</v>
      </c>
      <c r="E690" s="16">
        <v>45937</v>
      </c>
      <c r="F690" s="14" t="s">
        <v>4441</v>
      </c>
      <c r="G690" s="14" t="s">
        <v>4442</v>
      </c>
      <c r="H690" s="14" t="s">
        <v>4443</v>
      </c>
      <c r="I690" s="15">
        <v>1256</v>
      </c>
      <c r="J690" s="77">
        <v>1</v>
      </c>
      <c r="K690" s="92"/>
    </row>
    <row r="691" spans="1:11" ht="12.5" x14ac:dyDescent="0.25">
      <c r="A691" s="14" t="s">
        <v>2995</v>
      </c>
      <c r="B691" s="14" t="s">
        <v>3714</v>
      </c>
      <c r="C691" s="14" t="s">
        <v>4444</v>
      </c>
      <c r="D691" s="16">
        <v>45700</v>
      </c>
      <c r="E691" s="16">
        <v>45937</v>
      </c>
      <c r="F691" s="14" t="s">
        <v>3184</v>
      </c>
      <c r="G691" s="14" t="s">
        <v>4442</v>
      </c>
      <c r="H691" s="14" t="s">
        <v>4443</v>
      </c>
      <c r="I691" s="15">
        <v>315</v>
      </c>
      <c r="J691" s="77">
        <v>1</v>
      </c>
      <c r="K691" s="92"/>
    </row>
    <row r="692" spans="1:11" ht="12.5" x14ac:dyDescent="0.25">
      <c r="A692" s="14" t="s">
        <v>2995</v>
      </c>
      <c r="B692" s="14" t="s">
        <v>3714</v>
      </c>
      <c r="C692" s="14" t="s">
        <v>4445</v>
      </c>
      <c r="D692" s="16">
        <v>45700</v>
      </c>
      <c r="E692" s="16">
        <v>45937</v>
      </c>
      <c r="F692" s="14" t="s">
        <v>4446</v>
      </c>
      <c r="G692" s="14" t="s">
        <v>4442</v>
      </c>
      <c r="H692" s="14" t="s">
        <v>4443</v>
      </c>
      <c r="I692" s="15">
        <v>90</v>
      </c>
      <c r="J692" s="77">
        <v>1</v>
      </c>
      <c r="K692" s="92"/>
    </row>
    <row r="693" spans="1:11" ht="12.5" x14ac:dyDescent="0.25">
      <c r="A693" s="14" t="s">
        <v>2995</v>
      </c>
      <c r="B693" s="14" t="s">
        <v>3714</v>
      </c>
      <c r="C693" s="14" t="s">
        <v>3470</v>
      </c>
      <c r="D693" s="16">
        <v>45721</v>
      </c>
      <c r="E693" s="16">
        <v>45937</v>
      </c>
      <c r="F693" s="14" t="s">
        <v>3176</v>
      </c>
      <c r="G693" s="14" t="s">
        <v>4442</v>
      </c>
      <c r="H693" s="14" t="s">
        <v>4443</v>
      </c>
      <c r="I693" s="15">
        <v>315</v>
      </c>
      <c r="J693" s="77">
        <v>1</v>
      </c>
      <c r="K693" s="92"/>
    </row>
    <row r="694" spans="1:11" ht="12.5" x14ac:dyDescent="0.25">
      <c r="A694" s="14" t="s">
        <v>2995</v>
      </c>
      <c r="B694" s="14" t="s">
        <v>3714</v>
      </c>
      <c r="C694" s="14" t="s">
        <v>4447</v>
      </c>
      <c r="D694" s="16">
        <v>45721</v>
      </c>
      <c r="E694" s="16">
        <v>45937</v>
      </c>
      <c r="F694" s="14" t="s">
        <v>4448</v>
      </c>
      <c r="G694" s="14" t="s">
        <v>4442</v>
      </c>
      <c r="H694" s="14" t="s">
        <v>4443</v>
      </c>
      <c r="I694" s="15">
        <v>90</v>
      </c>
      <c r="J694" s="77">
        <v>1</v>
      </c>
      <c r="K694" s="92"/>
    </row>
    <row r="695" spans="1:11" ht="12.5" x14ac:dyDescent="0.25">
      <c r="A695" s="14" t="s">
        <v>2995</v>
      </c>
      <c r="B695" s="14" t="s">
        <v>3714</v>
      </c>
      <c r="C695" s="14" t="s">
        <v>4449</v>
      </c>
      <c r="D695" s="16">
        <v>45754</v>
      </c>
      <c r="E695" s="16">
        <v>45937</v>
      </c>
      <c r="F695" s="14" t="s">
        <v>4450</v>
      </c>
      <c r="G695" s="14" t="s">
        <v>4442</v>
      </c>
      <c r="H695" s="14" t="s">
        <v>4443</v>
      </c>
      <c r="I695" s="15">
        <v>102</v>
      </c>
      <c r="J695" s="77">
        <v>1</v>
      </c>
      <c r="K695" s="92"/>
    </row>
    <row r="696" spans="1:11" ht="30" x14ac:dyDescent="0.25">
      <c r="A696" s="14" t="s">
        <v>2995</v>
      </c>
      <c r="B696" s="14" t="s">
        <v>3714</v>
      </c>
      <c r="C696" s="14" t="s">
        <v>3470</v>
      </c>
      <c r="D696" s="16">
        <v>45762</v>
      </c>
      <c r="E696" s="16">
        <v>45946</v>
      </c>
      <c r="F696" s="14" t="s">
        <v>4451</v>
      </c>
      <c r="G696" s="14" t="s">
        <v>4452</v>
      </c>
      <c r="H696" s="14" t="s">
        <v>4453</v>
      </c>
      <c r="I696" s="15">
        <v>152.5</v>
      </c>
      <c r="J696" s="77">
        <v>1</v>
      </c>
      <c r="K696" s="92"/>
    </row>
    <row r="697" spans="1:11" ht="12.5" x14ac:dyDescent="0.25">
      <c r="A697" s="14" t="s">
        <v>2995</v>
      </c>
      <c r="B697" s="14" t="s">
        <v>3714</v>
      </c>
      <c r="C697" s="14" t="s">
        <v>3470</v>
      </c>
      <c r="D697" s="16">
        <v>45762</v>
      </c>
      <c r="E697" s="16">
        <v>45946</v>
      </c>
      <c r="F697" s="14" t="s">
        <v>4454</v>
      </c>
      <c r="G697" s="14" t="s">
        <v>4452</v>
      </c>
      <c r="H697" s="14" t="s">
        <v>4453</v>
      </c>
      <c r="I697" s="15">
        <v>305</v>
      </c>
      <c r="J697" s="77">
        <v>1</v>
      </c>
      <c r="K697" s="92"/>
    </row>
    <row r="698" spans="1:11" ht="12.5" x14ac:dyDescent="0.25">
      <c r="A698" s="14" t="s">
        <v>2995</v>
      </c>
      <c r="B698" s="14" t="s">
        <v>3714</v>
      </c>
      <c r="C698" s="14" t="s">
        <v>4105</v>
      </c>
      <c r="D698" s="16">
        <v>45797</v>
      </c>
      <c r="E698" s="16">
        <v>45946</v>
      </c>
      <c r="F698" s="14" t="s">
        <v>3067</v>
      </c>
      <c r="G698" s="14" t="s">
        <v>4452</v>
      </c>
      <c r="H698" s="14" t="s">
        <v>4453</v>
      </c>
      <c r="I698" s="15">
        <v>157.5</v>
      </c>
      <c r="J698" s="77">
        <v>1</v>
      </c>
      <c r="K698" s="92"/>
    </row>
    <row r="699" spans="1:11" ht="20" x14ac:dyDescent="0.25">
      <c r="A699" s="14" t="s">
        <v>2995</v>
      </c>
      <c r="B699" s="14" t="s">
        <v>3714</v>
      </c>
      <c r="C699" s="14" t="s">
        <v>4105</v>
      </c>
      <c r="D699" s="16">
        <v>45797</v>
      </c>
      <c r="E699" s="16">
        <v>45946</v>
      </c>
      <c r="F699" s="14" t="s">
        <v>4455</v>
      </c>
      <c r="G699" s="14" t="s">
        <v>4452</v>
      </c>
      <c r="H699" s="14" t="s">
        <v>4453</v>
      </c>
      <c r="I699" s="15">
        <v>263</v>
      </c>
      <c r="J699" s="77">
        <v>1</v>
      </c>
      <c r="K699" s="92"/>
    </row>
    <row r="700" spans="1:11" ht="30" x14ac:dyDescent="0.25">
      <c r="A700" s="14" t="s">
        <v>2995</v>
      </c>
      <c r="B700" s="14" t="s">
        <v>3714</v>
      </c>
      <c r="C700" s="14" t="s">
        <v>4456</v>
      </c>
      <c r="D700" s="16">
        <v>45797</v>
      </c>
      <c r="E700" s="16">
        <v>45939</v>
      </c>
      <c r="F700" s="14" t="s">
        <v>4457</v>
      </c>
      <c r="G700" s="14" t="s">
        <v>3221</v>
      </c>
      <c r="H700" s="14" t="s">
        <v>3222</v>
      </c>
      <c r="I700" s="15">
        <v>369</v>
      </c>
      <c r="J700" s="77">
        <v>1</v>
      </c>
      <c r="K700" s="92"/>
    </row>
    <row r="701" spans="1:11" ht="12.5" x14ac:dyDescent="0.25">
      <c r="A701" s="14" t="s">
        <v>2995</v>
      </c>
      <c r="B701" s="14" t="s">
        <v>3714</v>
      </c>
      <c r="C701" s="14" t="s">
        <v>4458</v>
      </c>
      <c r="D701" s="16">
        <v>45797</v>
      </c>
      <c r="E701" s="16">
        <v>45939</v>
      </c>
      <c r="F701" s="14" t="s">
        <v>4223</v>
      </c>
      <c r="G701" s="14" t="s">
        <v>3221</v>
      </c>
      <c r="H701" s="14" t="s">
        <v>3222</v>
      </c>
      <c r="I701" s="15">
        <v>1386</v>
      </c>
      <c r="J701" s="77">
        <v>1</v>
      </c>
      <c r="K701" s="92"/>
    </row>
    <row r="702" spans="1:11" ht="30" x14ac:dyDescent="0.25">
      <c r="A702" s="14" t="s">
        <v>2995</v>
      </c>
      <c r="B702" s="14" t="s">
        <v>3714</v>
      </c>
      <c r="C702" s="14" t="s">
        <v>4459</v>
      </c>
      <c r="D702" s="16">
        <v>45863</v>
      </c>
      <c r="E702" s="16">
        <v>45946</v>
      </c>
      <c r="F702" s="14" t="s">
        <v>4460</v>
      </c>
      <c r="G702" s="14" t="s">
        <v>2964</v>
      </c>
      <c r="H702" s="14" t="s">
        <v>4461</v>
      </c>
      <c r="I702" s="15">
        <v>1150.68</v>
      </c>
      <c r="J702" s="77">
        <v>2</v>
      </c>
      <c r="K702" s="92"/>
    </row>
    <row r="703" spans="1:11" ht="20" x14ac:dyDescent="0.25">
      <c r="A703" s="14" t="s">
        <v>2995</v>
      </c>
      <c r="B703" s="14" t="s">
        <v>3714</v>
      </c>
      <c r="C703" s="14" t="s">
        <v>4462</v>
      </c>
      <c r="D703" s="16">
        <v>45845</v>
      </c>
      <c r="E703" s="16">
        <v>45946</v>
      </c>
      <c r="F703" s="14" t="s">
        <v>4463</v>
      </c>
      <c r="G703" s="14" t="s">
        <v>2964</v>
      </c>
      <c r="H703" s="14" t="s">
        <v>4461</v>
      </c>
      <c r="I703" s="15">
        <v>120.35</v>
      </c>
      <c r="J703" s="77">
        <v>2</v>
      </c>
      <c r="K703" s="92"/>
    </row>
    <row r="704" spans="1:11" ht="12.5" x14ac:dyDescent="0.25">
      <c r="A704" s="14" t="s">
        <v>2995</v>
      </c>
      <c r="B704" s="14" t="s">
        <v>3714</v>
      </c>
      <c r="C704" s="14" t="s">
        <v>4464</v>
      </c>
      <c r="D704" s="16">
        <v>45888</v>
      </c>
      <c r="E704" s="16">
        <v>45946</v>
      </c>
      <c r="F704" s="14" t="s">
        <v>4465</v>
      </c>
      <c r="G704" s="14" t="s">
        <v>2964</v>
      </c>
      <c r="H704" s="14" t="s">
        <v>4461</v>
      </c>
      <c r="I704" s="15">
        <v>397.97</v>
      </c>
      <c r="J704" s="77">
        <v>2</v>
      </c>
      <c r="K704" s="92"/>
    </row>
    <row r="705" spans="1:11" ht="20" x14ac:dyDescent="0.25">
      <c r="A705" s="14" t="s">
        <v>2995</v>
      </c>
      <c r="B705" s="14" t="s">
        <v>3714</v>
      </c>
      <c r="C705" s="14" t="s">
        <v>3788</v>
      </c>
      <c r="D705" s="16">
        <v>45783</v>
      </c>
      <c r="E705" s="16">
        <v>45940</v>
      </c>
      <c r="F705" s="14" t="s">
        <v>4466</v>
      </c>
      <c r="G705" s="14" t="s">
        <v>4452</v>
      </c>
      <c r="H705" s="14" t="s">
        <v>4453</v>
      </c>
      <c r="I705" s="15">
        <v>1125</v>
      </c>
      <c r="J705" s="77">
        <v>2</v>
      </c>
      <c r="K705" s="92"/>
    </row>
    <row r="706" spans="1:11" ht="20" x14ac:dyDescent="0.25">
      <c r="A706" s="14" t="s">
        <v>2995</v>
      </c>
      <c r="B706" s="14" t="s">
        <v>3714</v>
      </c>
      <c r="C706" s="14" t="s">
        <v>4467</v>
      </c>
      <c r="D706" s="16">
        <v>45905</v>
      </c>
      <c r="E706" s="16">
        <v>45946</v>
      </c>
      <c r="F706" s="14" t="s">
        <v>4468</v>
      </c>
      <c r="G706" s="14" t="s">
        <v>2964</v>
      </c>
      <c r="H706" s="14" t="s">
        <v>4461</v>
      </c>
      <c r="I706" s="15">
        <v>300</v>
      </c>
      <c r="J706" s="77">
        <v>2</v>
      </c>
      <c r="K706" s="92"/>
    </row>
    <row r="707" spans="1:11" ht="20" x14ac:dyDescent="0.25">
      <c r="A707" s="14" t="s">
        <v>2995</v>
      </c>
      <c r="B707" s="14" t="s">
        <v>3714</v>
      </c>
      <c r="C707" s="14" t="s">
        <v>4469</v>
      </c>
      <c r="D707" s="16">
        <v>45904</v>
      </c>
      <c r="E707" s="16">
        <v>45946</v>
      </c>
      <c r="F707" s="14" t="s">
        <v>4470</v>
      </c>
      <c r="G707" s="14" t="s">
        <v>2964</v>
      </c>
      <c r="H707" s="14" t="s">
        <v>4461</v>
      </c>
      <c r="I707" s="15">
        <v>452.03</v>
      </c>
      <c r="J707" s="77">
        <v>2</v>
      </c>
      <c r="K707" s="92"/>
    </row>
    <row r="708" spans="1:11" ht="12.5" x14ac:dyDescent="0.25">
      <c r="A708" s="14" t="s">
        <v>2995</v>
      </c>
      <c r="B708" s="14" t="s">
        <v>3714</v>
      </c>
      <c r="C708" s="14" t="s">
        <v>4471</v>
      </c>
      <c r="D708" s="16">
        <v>45884</v>
      </c>
      <c r="E708" s="16">
        <v>45946</v>
      </c>
      <c r="F708" s="14" t="s">
        <v>4472</v>
      </c>
      <c r="G708" s="14" t="s">
        <v>2964</v>
      </c>
      <c r="H708" s="14" t="s">
        <v>4461</v>
      </c>
      <c r="I708" s="15">
        <v>47.97</v>
      </c>
      <c r="J708" s="77">
        <v>2</v>
      </c>
      <c r="K708" s="92"/>
    </row>
    <row r="709" spans="1:11" ht="20" x14ac:dyDescent="0.25">
      <c r="A709" s="14" t="s">
        <v>2995</v>
      </c>
      <c r="B709" s="14" t="s">
        <v>3714</v>
      </c>
      <c r="C709" s="14" t="s">
        <v>3143</v>
      </c>
      <c r="D709" s="16">
        <v>45929</v>
      </c>
      <c r="E709" s="16">
        <v>45940</v>
      </c>
      <c r="F709" s="14" t="s">
        <v>4473</v>
      </c>
      <c r="G709" s="14" t="s">
        <v>4452</v>
      </c>
      <c r="H709" s="14" t="s">
        <v>4453</v>
      </c>
      <c r="I709" s="15">
        <v>800</v>
      </c>
      <c r="J709" s="77">
        <v>2</v>
      </c>
      <c r="K709" s="92"/>
    </row>
    <row r="710" spans="1:11" ht="20" x14ac:dyDescent="0.25">
      <c r="A710" s="14" t="s">
        <v>2995</v>
      </c>
      <c r="B710" s="14" t="s">
        <v>3714</v>
      </c>
      <c r="C710" s="14" t="s">
        <v>3028</v>
      </c>
      <c r="D710" s="16">
        <v>45719</v>
      </c>
      <c r="E710" s="16">
        <v>45940</v>
      </c>
      <c r="F710" s="14" t="s">
        <v>4474</v>
      </c>
      <c r="G710" s="14" t="s">
        <v>4475</v>
      </c>
      <c r="H710" s="14" t="s">
        <v>4476</v>
      </c>
      <c r="I710" s="15">
        <v>300</v>
      </c>
      <c r="J710" s="77">
        <v>2</v>
      </c>
      <c r="K710" s="92"/>
    </row>
    <row r="711" spans="1:11" ht="20" x14ac:dyDescent="0.25">
      <c r="A711" s="14" t="s">
        <v>2995</v>
      </c>
      <c r="B711" s="14" t="s">
        <v>3714</v>
      </c>
      <c r="C711" s="14" t="s">
        <v>4477</v>
      </c>
      <c r="D711" s="16">
        <v>45789</v>
      </c>
      <c r="E711" s="16">
        <v>45940</v>
      </c>
      <c r="F711" s="14" t="s">
        <v>4478</v>
      </c>
      <c r="G711" s="14" t="s">
        <v>4475</v>
      </c>
      <c r="H711" s="14" t="s">
        <v>4476</v>
      </c>
      <c r="I711" s="15">
        <v>300</v>
      </c>
      <c r="J711" s="77">
        <v>2</v>
      </c>
      <c r="K711" s="92"/>
    </row>
    <row r="712" spans="1:11" ht="20" x14ac:dyDescent="0.25">
      <c r="A712" s="14" t="s">
        <v>2995</v>
      </c>
      <c r="B712" s="14" t="s">
        <v>3714</v>
      </c>
      <c r="C712" s="14" t="s">
        <v>4479</v>
      </c>
      <c r="D712" s="16">
        <v>45688</v>
      </c>
      <c r="E712" s="16">
        <v>45940</v>
      </c>
      <c r="F712" s="14" t="s">
        <v>4480</v>
      </c>
      <c r="G712" s="14" t="s">
        <v>4475</v>
      </c>
      <c r="H712" s="14" t="s">
        <v>4476</v>
      </c>
      <c r="I712" s="15">
        <v>600</v>
      </c>
      <c r="J712" s="77">
        <v>2</v>
      </c>
      <c r="K712" s="92"/>
    </row>
    <row r="713" spans="1:11" ht="20" x14ac:dyDescent="0.25">
      <c r="A713" s="14" t="s">
        <v>2995</v>
      </c>
      <c r="B713" s="14" t="s">
        <v>3714</v>
      </c>
      <c r="C713" s="14" t="s">
        <v>4481</v>
      </c>
      <c r="D713" s="16">
        <v>45738</v>
      </c>
      <c r="E713" s="16">
        <v>45940</v>
      </c>
      <c r="F713" s="14" t="s">
        <v>4482</v>
      </c>
      <c r="G713" s="14" t="s">
        <v>4475</v>
      </c>
      <c r="H713" s="14" t="s">
        <v>4476</v>
      </c>
      <c r="I713" s="15">
        <v>600</v>
      </c>
      <c r="J713" s="77">
        <v>2</v>
      </c>
      <c r="K713" s="92"/>
    </row>
    <row r="714" spans="1:11" ht="20" x14ac:dyDescent="0.25">
      <c r="A714" s="14" t="s">
        <v>2995</v>
      </c>
      <c r="B714" s="14" t="s">
        <v>3714</v>
      </c>
      <c r="C714" s="14" t="s">
        <v>4483</v>
      </c>
      <c r="D714" s="16">
        <v>45763</v>
      </c>
      <c r="E714" s="16">
        <v>45940</v>
      </c>
      <c r="F714" s="14" t="s">
        <v>4484</v>
      </c>
      <c r="G714" s="14" t="s">
        <v>4475</v>
      </c>
      <c r="H714" s="14" t="s">
        <v>4476</v>
      </c>
      <c r="I714" s="15">
        <v>300</v>
      </c>
      <c r="J714" s="77">
        <v>2</v>
      </c>
      <c r="K714" s="92"/>
    </row>
    <row r="715" spans="1:11" ht="20" x14ac:dyDescent="0.25">
      <c r="A715" s="14" t="s">
        <v>2995</v>
      </c>
      <c r="B715" s="14" t="s">
        <v>3714</v>
      </c>
      <c r="C715" s="14" t="s">
        <v>3964</v>
      </c>
      <c r="D715" s="16">
        <v>45692</v>
      </c>
      <c r="E715" s="16">
        <v>45940</v>
      </c>
      <c r="F715" s="14" t="s">
        <v>4485</v>
      </c>
      <c r="G715" s="14" t="s">
        <v>4486</v>
      </c>
      <c r="H715" s="14" t="s">
        <v>4487</v>
      </c>
      <c r="I715" s="15">
        <v>300</v>
      </c>
      <c r="J715" s="77">
        <v>2</v>
      </c>
      <c r="K715" s="92"/>
    </row>
    <row r="716" spans="1:11" ht="12.5" x14ac:dyDescent="0.25">
      <c r="A716" s="14" t="s">
        <v>2995</v>
      </c>
      <c r="B716" s="14" t="s">
        <v>3714</v>
      </c>
      <c r="C716" s="14" t="s">
        <v>3096</v>
      </c>
      <c r="D716" s="16">
        <v>45702</v>
      </c>
      <c r="E716" s="16">
        <v>45940</v>
      </c>
      <c r="F716" s="14" t="s">
        <v>4488</v>
      </c>
      <c r="G716" s="14" t="s">
        <v>4486</v>
      </c>
      <c r="H716" s="14" t="s">
        <v>4487</v>
      </c>
      <c r="I716" s="15">
        <v>300</v>
      </c>
      <c r="J716" s="77">
        <v>2</v>
      </c>
      <c r="K716" s="92"/>
    </row>
    <row r="717" spans="1:11" ht="12.5" x14ac:dyDescent="0.25">
      <c r="A717" s="14" t="s">
        <v>2995</v>
      </c>
      <c r="B717" s="14" t="s">
        <v>3714</v>
      </c>
      <c r="C717" s="14" t="s">
        <v>3042</v>
      </c>
      <c r="D717" s="16">
        <v>45750</v>
      </c>
      <c r="E717" s="16">
        <v>45940</v>
      </c>
      <c r="F717" s="14" t="s">
        <v>4489</v>
      </c>
      <c r="G717" s="14" t="s">
        <v>4486</v>
      </c>
      <c r="H717" s="14" t="s">
        <v>4487</v>
      </c>
      <c r="I717" s="15">
        <v>300</v>
      </c>
      <c r="J717" s="77">
        <v>2</v>
      </c>
      <c r="K717" s="92"/>
    </row>
    <row r="718" spans="1:11" ht="12.5" x14ac:dyDescent="0.25">
      <c r="A718" s="14" t="s">
        <v>2995</v>
      </c>
      <c r="B718" s="14" t="s">
        <v>3714</v>
      </c>
      <c r="C718" s="14" t="s">
        <v>3202</v>
      </c>
      <c r="D718" s="16">
        <v>45754</v>
      </c>
      <c r="E718" s="16">
        <v>45940</v>
      </c>
      <c r="F718" s="14" t="s">
        <v>4490</v>
      </c>
      <c r="G718" s="14" t="s">
        <v>4486</v>
      </c>
      <c r="H718" s="14" t="s">
        <v>4487</v>
      </c>
      <c r="I718" s="15">
        <v>300</v>
      </c>
      <c r="J718" s="77">
        <v>2</v>
      </c>
      <c r="K718" s="92"/>
    </row>
    <row r="719" spans="1:11" ht="12.5" x14ac:dyDescent="0.25">
      <c r="A719" s="14" t="s">
        <v>2995</v>
      </c>
      <c r="B719" s="14" t="s">
        <v>3714</v>
      </c>
      <c r="C719" s="14" t="s">
        <v>3131</v>
      </c>
      <c r="D719" s="16">
        <v>45791</v>
      </c>
      <c r="E719" s="16">
        <v>45940</v>
      </c>
      <c r="F719" s="14" t="s">
        <v>4491</v>
      </c>
      <c r="G719" s="14" t="s">
        <v>4486</v>
      </c>
      <c r="H719" s="14" t="s">
        <v>4487</v>
      </c>
      <c r="I719" s="15">
        <v>300</v>
      </c>
      <c r="J719" s="77">
        <v>2</v>
      </c>
      <c r="K719" s="92"/>
    </row>
    <row r="720" spans="1:11" ht="12.5" x14ac:dyDescent="0.25">
      <c r="A720" s="14" t="s">
        <v>2995</v>
      </c>
      <c r="B720" s="14" t="s">
        <v>3714</v>
      </c>
      <c r="C720" s="14" t="s">
        <v>4492</v>
      </c>
      <c r="D720" s="16">
        <v>45795</v>
      </c>
      <c r="E720" s="16">
        <v>45940</v>
      </c>
      <c r="F720" s="14" t="s">
        <v>4493</v>
      </c>
      <c r="G720" s="14" t="s">
        <v>4486</v>
      </c>
      <c r="H720" s="14" t="s">
        <v>4487</v>
      </c>
      <c r="I720" s="15">
        <v>800</v>
      </c>
      <c r="J720" s="77">
        <v>2</v>
      </c>
      <c r="K720" s="92"/>
    </row>
    <row r="721" spans="1:11" ht="20" x14ac:dyDescent="0.25">
      <c r="A721" s="14" t="s">
        <v>2995</v>
      </c>
      <c r="B721" s="14" t="s">
        <v>3714</v>
      </c>
      <c r="C721" s="14" t="s">
        <v>4494</v>
      </c>
      <c r="D721" s="16">
        <v>45771</v>
      </c>
      <c r="E721" s="16">
        <v>45940</v>
      </c>
      <c r="F721" s="14" t="s">
        <v>4495</v>
      </c>
      <c r="G721" s="14" t="s">
        <v>4496</v>
      </c>
      <c r="H721" s="14" t="s">
        <v>4497</v>
      </c>
      <c r="I721" s="15">
        <v>800</v>
      </c>
      <c r="J721" s="77">
        <v>2</v>
      </c>
      <c r="K721" s="92"/>
    </row>
    <row r="722" spans="1:11" ht="12.5" x14ac:dyDescent="0.25">
      <c r="A722" s="14" t="s">
        <v>2995</v>
      </c>
      <c r="B722" s="14" t="s">
        <v>3714</v>
      </c>
      <c r="C722" s="14" t="s">
        <v>4498</v>
      </c>
      <c r="D722" s="16">
        <v>45702</v>
      </c>
      <c r="E722" s="16">
        <v>45940</v>
      </c>
      <c r="F722" s="14" t="s">
        <v>4499</v>
      </c>
      <c r="G722" s="14" t="s">
        <v>4496</v>
      </c>
      <c r="H722" s="14" t="s">
        <v>4497</v>
      </c>
      <c r="I722" s="15">
        <v>500</v>
      </c>
      <c r="J722" s="77">
        <v>2</v>
      </c>
      <c r="K722" s="92"/>
    </row>
    <row r="723" spans="1:11" ht="12.5" x14ac:dyDescent="0.25">
      <c r="A723" s="14" t="s">
        <v>2995</v>
      </c>
      <c r="B723" s="14" t="s">
        <v>3714</v>
      </c>
      <c r="C723" s="14" t="s">
        <v>4500</v>
      </c>
      <c r="D723" s="16">
        <v>45727</v>
      </c>
      <c r="E723" s="16">
        <v>45940</v>
      </c>
      <c r="F723" s="14" t="s">
        <v>4501</v>
      </c>
      <c r="G723" s="14" t="s">
        <v>4496</v>
      </c>
      <c r="H723" s="14" t="s">
        <v>4497</v>
      </c>
      <c r="I723" s="15">
        <v>500</v>
      </c>
      <c r="J723" s="77">
        <v>2</v>
      </c>
      <c r="K723" s="92"/>
    </row>
    <row r="724" spans="1:11" ht="12.5" x14ac:dyDescent="0.25">
      <c r="A724" s="14" t="s">
        <v>2995</v>
      </c>
      <c r="B724" s="14" t="s">
        <v>3714</v>
      </c>
      <c r="C724" s="14" t="s">
        <v>3722</v>
      </c>
      <c r="D724" s="16">
        <v>45757</v>
      </c>
      <c r="E724" s="16">
        <v>45940</v>
      </c>
      <c r="F724" s="14" t="s">
        <v>4502</v>
      </c>
      <c r="G724" s="14" t="s">
        <v>4496</v>
      </c>
      <c r="H724" s="14" t="s">
        <v>4497</v>
      </c>
      <c r="I724" s="15">
        <v>500</v>
      </c>
      <c r="J724" s="77">
        <v>2</v>
      </c>
      <c r="K724" s="92"/>
    </row>
    <row r="725" spans="1:11" ht="12.5" x14ac:dyDescent="0.25">
      <c r="A725" s="14" t="s">
        <v>2995</v>
      </c>
      <c r="B725" s="14" t="s">
        <v>3714</v>
      </c>
      <c r="C725" s="14" t="s">
        <v>4176</v>
      </c>
      <c r="D725" s="16">
        <v>45791</v>
      </c>
      <c r="E725" s="16">
        <v>45940</v>
      </c>
      <c r="F725" s="14" t="s">
        <v>4503</v>
      </c>
      <c r="G725" s="14" t="s">
        <v>4496</v>
      </c>
      <c r="H725" s="14" t="s">
        <v>4497</v>
      </c>
      <c r="I725" s="15">
        <v>650</v>
      </c>
      <c r="J725" s="77">
        <v>2</v>
      </c>
      <c r="K725" s="92"/>
    </row>
    <row r="726" spans="1:11" ht="12.5" x14ac:dyDescent="0.25">
      <c r="A726" s="14" t="s">
        <v>2995</v>
      </c>
      <c r="B726" s="14" t="s">
        <v>3714</v>
      </c>
      <c r="C726" s="14" t="s">
        <v>4444</v>
      </c>
      <c r="D726" s="16">
        <v>45819</v>
      </c>
      <c r="E726" s="16">
        <v>45940</v>
      </c>
      <c r="F726" s="14" t="s">
        <v>4504</v>
      </c>
      <c r="G726" s="14" t="s">
        <v>4496</v>
      </c>
      <c r="H726" s="14" t="s">
        <v>4497</v>
      </c>
      <c r="I726" s="15">
        <v>850</v>
      </c>
      <c r="J726" s="77">
        <v>2</v>
      </c>
      <c r="K726" s="92"/>
    </row>
    <row r="727" spans="1:11" ht="30" x14ac:dyDescent="0.25">
      <c r="A727" s="14" t="s">
        <v>2995</v>
      </c>
      <c r="B727" s="14" t="s">
        <v>3714</v>
      </c>
      <c r="C727" s="14" t="s">
        <v>5947</v>
      </c>
      <c r="D727" s="16">
        <v>45951</v>
      </c>
      <c r="E727" s="16"/>
      <c r="F727" s="14" t="s">
        <v>4505</v>
      </c>
      <c r="G727" s="14"/>
      <c r="H727" s="14" t="s">
        <v>3440</v>
      </c>
      <c r="I727" s="15">
        <v>192.72</v>
      </c>
      <c r="J727" s="77">
        <v>3</v>
      </c>
      <c r="K727" s="92"/>
    </row>
    <row r="728" spans="1:11" ht="30" x14ac:dyDescent="0.25">
      <c r="A728" s="14" t="s">
        <v>2995</v>
      </c>
      <c r="B728" s="14" t="s">
        <v>3714</v>
      </c>
      <c r="C728" s="14" t="s">
        <v>5948</v>
      </c>
      <c r="D728" s="16">
        <v>45936</v>
      </c>
      <c r="E728" s="16"/>
      <c r="F728" s="14" t="s">
        <v>4506</v>
      </c>
      <c r="G728" s="14"/>
      <c r="H728" s="14" t="s">
        <v>3548</v>
      </c>
      <c r="I728" s="15">
        <v>571.57000000000005</v>
      </c>
      <c r="J728" s="77">
        <v>2</v>
      </c>
      <c r="K728" s="92"/>
    </row>
    <row r="729" spans="1:11" ht="40" x14ac:dyDescent="0.25">
      <c r="A729" s="14" t="s">
        <v>2995</v>
      </c>
      <c r="B729" s="14" t="s">
        <v>3714</v>
      </c>
      <c r="C729" s="14" t="s">
        <v>5949</v>
      </c>
      <c r="D729" s="16">
        <v>45936</v>
      </c>
      <c r="E729" s="16"/>
      <c r="F729" s="14" t="s">
        <v>4507</v>
      </c>
      <c r="G729" s="14"/>
      <c r="H729" s="14" t="s">
        <v>3464</v>
      </c>
      <c r="I729" s="15">
        <v>1312.38</v>
      </c>
      <c r="J729" s="77">
        <v>2</v>
      </c>
      <c r="K729" s="92"/>
    </row>
    <row r="730" spans="1:11" ht="20" x14ac:dyDescent="0.25">
      <c r="A730" s="14" t="s">
        <v>2995</v>
      </c>
      <c r="B730" s="14" t="s">
        <v>3714</v>
      </c>
      <c r="C730" s="14" t="s">
        <v>5950</v>
      </c>
      <c r="D730" s="16">
        <v>45946</v>
      </c>
      <c r="E730" s="16"/>
      <c r="F730" s="14" t="s">
        <v>4509</v>
      </c>
      <c r="G730" s="14"/>
      <c r="H730" s="14" t="s">
        <v>4510</v>
      </c>
      <c r="I730" s="15">
        <v>155.41999999999999</v>
      </c>
      <c r="J730" s="77">
        <v>3</v>
      </c>
      <c r="K730" s="92"/>
    </row>
    <row r="731" spans="1:11" ht="20" x14ac:dyDescent="0.25">
      <c r="A731" s="14" t="s">
        <v>2995</v>
      </c>
      <c r="B731" s="14" t="s">
        <v>3714</v>
      </c>
      <c r="C731" s="14" t="s">
        <v>5951</v>
      </c>
      <c r="D731" s="16">
        <v>45946</v>
      </c>
      <c r="E731" s="16"/>
      <c r="F731" s="14" t="s">
        <v>4511</v>
      </c>
      <c r="G731" s="14"/>
      <c r="H731" s="14" t="s">
        <v>4512</v>
      </c>
      <c r="I731" s="15">
        <v>360</v>
      </c>
      <c r="J731" s="77">
        <v>3</v>
      </c>
      <c r="K731" s="92"/>
    </row>
    <row r="732" spans="1:11" ht="20" x14ac:dyDescent="0.25">
      <c r="A732" s="14" t="s">
        <v>2995</v>
      </c>
      <c r="B732" s="14" t="s">
        <v>3714</v>
      </c>
      <c r="C732" s="14" t="s">
        <v>3195</v>
      </c>
      <c r="D732" s="16">
        <v>45961</v>
      </c>
      <c r="E732" s="16"/>
      <c r="F732" s="14" t="s">
        <v>4513</v>
      </c>
      <c r="G732" s="14"/>
      <c r="H732" s="14" t="s">
        <v>3653</v>
      </c>
      <c r="I732" s="15">
        <v>10999.6</v>
      </c>
      <c r="J732" s="77">
        <v>4</v>
      </c>
      <c r="K732" s="92"/>
    </row>
    <row r="733" spans="1:11" ht="20" x14ac:dyDescent="0.25">
      <c r="A733" s="14" t="s">
        <v>2995</v>
      </c>
      <c r="B733" s="14" t="s">
        <v>3714</v>
      </c>
      <c r="C733" s="14" t="s">
        <v>3195</v>
      </c>
      <c r="D733" s="16">
        <v>45961</v>
      </c>
      <c r="E733" s="16"/>
      <c r="F733" s="14" t="s">
        <v>4514</v>
      </c>
      <c r="G733" s="14"/>
      <c r="H733" s="14" t="s">
        <v>3655</v>
      </c>
      <c r="I733" s="15">
        <v>1783.29</v>
      </c>
      <c r="J733" s="77">
        <v>2</v>
      </c>
      <c r="K733" s="92"/>
    </row>
    <row r="734" spans="1:11" ht="20" x14ac:dyDescent="0.25">
      <c r="A734" s="14" t="s">
        <v>2995</v>
      </c>
      <c r="B734" s="14" t="s">
        <v>3714</v>
      </c>
      <c r="C734" s="14" t="s">
        <v>3195</v>
      </c>
      <c r="D734" s="16">
        <v>45961</v>
      </c>
      <c r="E734" s="16"/>
      <c r="F734" s="14" t="s">
        <v>4515</v>
      </c>
      <c r="G734" s="14"/>
      <c r="H734" s="14" t="s">
        <v>3657</v>
      </c>
      <c r="I734" s="15">
        <v>977.15</v>
      </c>
      <c r="J734" s="77">
        <v>2</v>
      </c>
      <c r="K734" s="92"/>
    </row>
    <row r="735" spans="1:11" ht="20" x14ac:dyDescent="0.25">
      <c r="A735" s="14" t="s">
        <v>2995</v>
      </c>
      <c r="B735" s="14" t="s">
        <v>3714</v>
      </c>
      <c r="C735" s="14" t="s">
        <v>3167</v>
      </c>
      <c r="D735" s="16">
        <v>45961</v>
      </c>
      <c r="E735" s="16"/>
      <c r="F735" s="14" t="s">
        <v>4516</v>
      </c>
      <c r="G735" s="14"/>
      <c r="H735" s="14" t="s">
        <v>4517</v>
      </c>
      <c r="I735" s="15">
        <v>11342</v>
      </c>
      <c r="J735" s="77">
        <v>4</v>
      </c>
      <c r="K735" s="92"/>
    </row>
    <row r="736" spans="1:11" ht="20" x14ac:dyDescent="0.25">
      <c r="A736" s="14" t="s">
        <v>2995</v>
      </c>
      <c r="B736" s="14" t="s">
        <v>3714</v>
      </c>
      <c r="C736" s="14" t="s">
        <v>3195</v>
      </c>
      <c r="D736" s="16">
        <v>45961</v>
      </c>
      <c r="E736" s="16"/>
      <c r="F736" s="14" t="s">
        <v>4518</v>
      </c>
      <c r="G736" s="14"/>
      <c r="H736" s="14" t="s">
        <v>4517</v>
      </c>
      <c r="I736" s="15">
        <v>10425.32</v>
      </c>
      <c r="J736" s="77">
        <v>4</v>
      </c>
      <c r="K736" s="92"/>
    </row>
    <row r="737" spans="1:11" ht="20" x14ac:dyDescent="0.25">
      <c r="A737" s="14" t="s">
        <v>2995</v>
      </c>
      <c r="B737" s="14" t="s">
        <v>4519</v>
      </c>
      <c r="C737" s="14" t="s">
        <v>4520</v>
      </c>
      <c r="D737" s="16">
        <v>45859</v>
      </c>
      <c r="E737" s="16"/>
      <c r="F737" s="14" t="s">
        <v>4521</v>
      </c>
      <c r="G737" s="14" t="s">
        <v>5876</v>
      </c>
      <c r="H737" s="14" t="s">
        <v>4522</v>
      </c>
      <c r="I737" s="15">
        <v>26976</v>
      </c>
      <c r="J737" s="77">
        <v>3</v>
      </c>
      <c r="K737" s="92"/>
    </row>
    <row r="738" spans="1:11" ht="20" x14ac:dyDescent="0.25">
      <c r="A738" s="14" t="s">
        <v>2995</v>
      </c>
      <c r="B738" s="14" t="s">
        <v>4523</v>
      </c>
      <c r="C738" s="14" t="s">
        <v>4524</v>
      </c>
      <c r="D738" s="16">
        <v>45965</v>
      </c>
      <c r="E738" s="16"/>
      <c r="F738" s="14" t="s">
        <v>4525</v>
      </c>
      <c r="G738" s="14" t="s">
        <v>5876</v>
      </c>
      <c r="H738" s="14" t="s">
        <v>4522</v>
      </c>
      <c r="I738" s="15">
        <v>3890</v>
      </c>
      <c r="J738" s="77">
        <v>3</v>
      </c>
      <c r="K738" s="92"/>
    </row>
    <row r="739" spans="1:11" ht="20" x14ac:dyDescent="0.25">
      <c r="A739" s="14" t="s">
        <v>2995</v>
      </c>
      <c r="B739" s="14" t="s">
        <v>4526</v>
      </c>
      <c r="C739" s="14" t="s">
        <v>3143</v>
      </c>
      <c r="D739" s="16">
        <v>45965</v>
      </c>
      <c r="E739" s="16"/>
      <c r="F739" s="14" t="s">
        <v>4527</v>
      </c>
      <c r="G739" s="14" t="s">
        <v>5875</v>
      </c>
      <c r="H739" s="14" t="s">
        <v>4528</v>
      </c>
      <c r="I739" s="15">
        <v>1000</v>
      </c>
      <c r="J739" s="77">
        <v>3</v>
      </c>
      <c r="K739" s="92"/>
    </row>
    <row r="740" spans="1:11" ht="20" x14ac:dyDescent="0.25">
      <c r="A740" s="14" t="s">
        <v>2995</v>
      </c>
      <c r="B740" s="14" t="s">
        <v>4529</v>
      </c>
      <c r="C740" s="14" t="s">
        <v>4530</v>
      </c>
      <c r="D740" s="16">
        <v>45983</v>
      </c>
      <c r="E740" s="16"/>
      <c r="F740" s="14" t="s">
        <v>4531</v>
      </c>
      <c r="G740" s="14" t="s">
        <v>3268</v>
      </c>
      <c r="H740" s="14" t="s">
        <v>4532</v>
      </c>
      <c r="I740" s="15">
        <v>225.72</v>
      </c>
      <c r="J740" s="77">
        <v>4</v>
      </c>
      <c r="K740" s="92"/>
    </row>
    <row r="741" spans="1:11" ht="20" x14ac:dyDescent="0.25">
      <c r="A741" s="14" t="s">
        <v>2995</v>
      </c>
      <c r="B741" s="14" t="s">
        <v>4533</v>
      </c>
      <c r="C741" s="14" t="s">
        <v>4534</v>
      </c>
      <c r="D741" s="16">
        <v>45979</v>
      </c>
      <c r="E741" s="16"/>
      <c r="F741" s="14" t="s">
        <v>4535</v>
      </c>
      <c r="G741" s="14" t="s">
        <v>3471</v>
      </c>
      <c r="H741" s="14" t="s">
        <v>3472</v>
      </c>
      <c r="I741" s="15">
        <v>400</v>
      </c>
      <c r="J741" s="77">
        <v>2</v>
      </c>
      <c r="K741" s="92"/>
    </row>
    <row r="742" spans="1:11" ht="20" x14ac:dyDescent="0.25">
      <c r="A742" s="14" t="s">
        <v>2995</v>
      </c>
      <c r="B742" s="14" t="s">
        <v>4536</v>
      </c>
      <c r="C742" s="14" t="s">
        <v>4537</v>
      </c>
      <c r="D742" s="16">
        <v>45974</v>
      </c>
      <c r="E742" s="16"/>
      <c r="F742" s="14" t="s">
        <v>4535</v>
      </c>
      <c r="G742" s="14" t="s">
        <v>3428</v>
      </c>
      <c r="H742" s="14" t="s">
        <v>4538</v>
      </c>
      <c r="I742" s="15">
        <v>2000</v>
      </c>
      <c r="J742" s="77">
        <v>2</v>
      </c>
      <c r="K742" s="92"/>
    </row>
    <row r="743" spans="1:11" ht="20" x14ac:dyDescent="0.25">
      <c r="A743" s="14" t="s">
        <v>2995</v>
      </c>
      <c r="B743" s="14" t="s">
        <v>4539</v>
      </c>
      <c r="C743" s="14" t="s">
        <v>3550</v>
      </c>
      <c r="D743" s="16">
        <v>45972</v>
      </c>
      <c r="E743" s="16"/>
      <c r="F743" s="14" t="s">
        <v>3996</v>
      </c>
      <c r="G743" s="14" t="s">
        <v>3353</v>
      </c>
      <c r="H743" s="14" t="s">
        <v>3354</v>
      </c>
      <c r="I743" s="15">
        <v>300</v>
      </c>
      <c r="J743" s="77">
        <v>3</v>
      </c>
      <c r="K743" s="92"/>
    </row>
    <row r="744" spans="1:11" ht="20" x14ac:dyDescent="0.25">
      <c r="A744" s="14" t="s">
        <v>2995</v>
      </c>
      <c r="B744" s="14" t="s">
        <v>4540</v>
      </c>
      <c r="C744" s="14" t="s">
        <v>4541</v>
      </c>
      <c r="D744" s="16">
        <v>45810</v>
      </c>
      <c r="E744" s="16"/>
      <c r="F744" s="14" t="s">
        <v>4542</v>
      </c>
      <c r="G744" s="14" t="s">
        <v>5877</v>
      </c>
      <c r="H744" s="14" t="s">
        <v>4543</v>
      </c>
      <c r="I744" s="15">
        <v>852.39</v>
      </c>
      <c r="J744" s="77">
        <v>3</v>
      </c>
      <c r="K744" s="92"/>
    </row>
    <row r="745" spans="1:11" ht="20" x14ac:dyDescent="0.25">
      <c r="A745" s="14" t="s">
        <v>2995</v>
      </c>
      <c r="B745" s="14" t="s">
        <v>4544</v>
      </c>
      <c r="C745" s="14" t="s">
        <v>4545</v>
      </c>
      <c r="D745" s="16">
        <v>45810</v>
      </c>
      <c r="E745" s="16"/>
      <c r="F745" s="14" t="s">
        <v>4546</v>
      </c>
      <c r="G745" s="14" t="s">
        <v>5877</v>
      </c>
      <c r="H745" s="14" t="s">
        <v>4543</v>
      </c>
      <c r="I745" s="15">
        <v>852.39</v>
      </c>
      <c r="J745" s="77">
        <v>3</v>
      </c>
      <c r="K745" s="92"/>
    </row>
    <row r="746" spans="1:11" ht="20" x14ac:dyDescent="0.25">
      <c r="A746" s="14" t="s">
        <v>2995</v>
      </c>
      <c r="B746" s="14" t="s">
        <v>4547</v>
      </c>
      <c r="C746" s="14" t="s">
        <v>4548</v>
      </c>
      <c r="D746" s="16">
        <v>45810</v>
      </c>
      <c r="E746" s="16"/>
      <c r="F746" s="14" t="s">
        <v>4549</v>
      </c>
      <c r="G746" s="14" t="s">
        <v>5877</v>
      </c>
      <c r="H746" s="14" t="s">
        <v>4543</v>
      </c>
      <c r="I746" s="15">
        <v>2875.13</v>
      </c>
      <c r="J746" s="77">
        <v>3</v>
      </c>
      <c r="K746" s="92"/>
    </row>
    <row r="747" spans="1:11" ht="20" x14ac:dyDescent="0.25">
      <c r="A747" s="14" t="s">
        <v>2995</v>
      </c>
      <c r="B747" s="14" t="s">
        <v>4550</v>
      </c>
      <c r="C747" s="14" t="s">
        <v>4551</v>
      </c>
      <c r="D747" s="16">
        <v>45810</v>
      </c>
      <c r="E747" s="16"/>
      <c r="F747" s="14" t="s">
        <v>4542</v>
      </c>
      <c r="G747" s="14" t="s">
        <v>5877</v>
      </c>
      <c r="H747" s="14" t="s">
        <v>4543</v>
      </c>
      <c r="I747" s="15">
        <v>2875.13</v>
      </c>
      <c r="J747" s="77">
        <v>3</v>
      </c>
      <c r="K747" s="92"/>
    </row>
    <row r="748" spans="1:11" ht="20" x14ac:dyDescent="0.25">
      <c r="A748" s="14" t="s">
        <v>2995</v>
      </c>
      <c r="B748" s="14" t="s">
        <v>4552</v>
      </c>
      <c r="C748" s="14" t="s">
        <v>4553</v>
      </c>
      <c r="D748" s="16">
        <v>45810</v>
      </c>
      <c r="E748" s="16"/>
      <c r="F748" s="14" t="s">
        <v>4554</v>
      </c>
      <c r="G748" s="14" t="s">
        <v>5877</v>
      </c>
      <c r="H748" s="14" t="s">
        <v>4543</v>
      </c>
      <c r="I748" s="15">
        <v>2639</v>
      </c>
      <c r="J748" s="77">
        <v>3</v>
      </c>
      <c r="K748" s="92"/>
    </row>
    <row r="749" spans="1:11" ht="20" x14ac:dyDescent="0.25">
      <c r="A749" s="14" t="s">
        <v>2995</v>
      </c>
      <c r="B749" s="14" t="s">
        <v>4555</v>
      </c>
      <c r="C749" s="14" t="s">
        <v>4556</v>
      </c>
      <c r="D749" s="16">
        <v>45810</v>
      </c>
      <c r="E749" s="16"/>
      <c r="F749" s="14" t="s">
        <v>4557</v>
      </c>
      <c r="G749" s="14" t="s">
        <v>5877</v>
      </c>
      <c r="H749" s="14" t="s">
        <v>4543</v>
      </c>
      <c r="I749" s="15">
        <v>2639</v>
      </c>
      <c r="J749" s="77">
        <v>3</v>
      </c>
      <c r="K749" s="92"/>
    </row>
    <row r="750" spans="1:11" ht="20" x14ac:dyDescent="0.25">
      <c r="A750" s="14" t="s">
        <v>2995</v>
      </c>
      <c r="B750" s="14" t="s">
        <v>4558</v>
      </c>
      <c r="C750" s="14" t="s">
        <v>3859</v>
      </c>
      <c r="D750" s="16">
        <v>45974</v>
      </c>
      <c r="E750" s="16"/>
      <c r="F750" s="14" t="s">
        <v>4559</v>
      </c>
      <c r="G750" s="14" t="s">
        <v>5878</v>
      </c>
      <c r="H750" s="14" t="s">
        <v>4560</v>
      </c>
      <c r="I750" s="15">
        <v>55.05</v>
      </c>
      <c r="J750" s="77">
        <v>3</v>
      </c>
      <c r="K750" s="92"/>
    </row>
    <row r="751" spans="1:11" ht="20" x14ac:dyDescent="0.25">
      <c r="A751" s="14" t="s">
        <v>2995</v>
      </c>
      <c r="B751" s="14" t="s">
        <v>4561</v>
      </c>
      <c r="C751" s="14" t="s">
        <v>4562</v>
      </c>
      <c r="D751" s="16">
        <v>45961</v>
      </c>
      <c r="E751" s="16"/>
      <c r="F751" s="14" t="s">
        <v>4563</v>
      </c>
      <c r="G751" s="14" t="s">
        <v>5867</v>
      </c>
      <c r="H751" s="14" t="s">
        <v>4564</v>
      </c>
      <c r="I751" s="15">
        <v>1464</v>
      </c>
      <c r="J751" s="77">
        <v>3</v>
      </c>
      <c r="K751" s="92"/>
    </row>
    <row r="752" spans="1:11" ht="20" x14ac:dyDescent="0.25">
      <c r="A752" s="14" t="s">
        <v>2995</v>
      </c>
      <c r="B752" s="14" t="s">
        <v>4565</v>
      </c>
      <c r="C752" s="14" t="s">
        <v>4566</v>
      </c>
      <c r="D752" s="16">
        <v>45974</v>
      </c>
      <c r="E752" s="16"/>
      <c r="F752" s="14" t="s">
        <v>4535</v>
      </c>
      <c r="G752" s="14" t="s">
        <v>3302</v>
      </c>
      <c r="H752" s="14" t="s">
        <v>3623</v>
      </c>
      <c r="I752" s="15">
        <v>1100</v>
      </c>
      <c r="J752" s="77">
        <v>2</v>
      </c>
      <c r="K752" s="92"/>
    </row>
    <row r="753" spans="1:11" ht="20" x14ac:dyDescent="0.25">
      <c r="A753" s="14" t="s">
        <v>2995</v>
      </c>
      <c r="B753" s="14" t="s">
        <v>4567</v>
      </c>
      <c r="C753" s="14" t="s">
        <v>3519</v>
      </c>
      <c r="D753" s="16">
        <v>45972</v>
      </c>
      <c r="E753" s="16"/>
      <c r="F753" s="14" t="s">
        <v>4568</v>
      </c>
      <c r="G753" s="14" t="s">
        <v>5847</v>
      </c>
      <c r="H753" s="14" t="s">
        <v>4005</v>
      </c>
      <c r="I753" s="15">
        <v>900</v>
      </c>
      <c r="J753" s="77">
        <v>3</v>
      </c>
      <c r="K753" s="92"/>
    </row>
    <row r="754" spans="1:11" ht="20" x14ac:dyDescent="0.25">
      <c r="A754" s="14" t="s">
        <v>2995</v>
      </c>
      <c r="B754" s="14" t="s">
        <v>4569</v>
      </c>
      <c r="C754" s="14" t="s">
        <v>3116</v>
      </c>
      <c r="D754" s="16">
        <v>45979</v>
      </c>
      <c r="E754" s="16"/>
      <c r="F754" s="14" t="s">
        <v>4570</v>
      </c>
      <c r="G754" s="14" t="s">
        <v>5879</v>
      </c>
      <c r="H754" s="14" t="s">
        <v>4571</v>
      </c>
      <c r="I754" s="15">
        <v>800</v>
      </c>
      <c r="J754" s="77">
        <v>3</v>
      </c>
      <c r="K754" s="92"/>
    </row>
    <row r="755" spans="1:11" ht="20" x14ac:dyDescent="0.25">
      <c r="A755" s="14" t="s">
        <v>2995</v>
      </c>
      <c r="B755" s="14" t="s">
        <v>4572</v>
      </c>
      <c r="C755" s="14" t="s">
        <v>3024</v>
      </c>
      <c r="D755" s="16">
        <v>45979</v>
      </c>
      <c r="E755" s="16"/>
      <c r="F755" s="14" t="s">
        <v>4535</v>
      </c>
      <c r="G755" s="14" t="s">
        <v>3565</v>
      </c>
      <c r="H755" s="14" t="s">
        <v>3566</v>
      </c>
      <c r="I755" s="15">
        <v>500</v>
      </c>
      <c r="J755" s="77">
        <v>2</v>
      </c>
      <c r="K755" s="92"/>
    </row>
    <row r="756" spans="1:11" ht="20" x14ac:dyDescent="0.25">
      <c r="A756" s="14" t="s">
        <v>2995</v>
      </c>
      <c r="B756" s="14" t="s">
        <v>4573</v>
      </c>
      <c r="C756" s="14" t="s">
        <v>3042</v>
      </c>
      <c r="D756" s="16">
        <v>45979</v>
      </c>
      <c r="E756" s="16"/>
      <c r="F756" s="14" t="s">
        <v>4535</v>
      </c>
      <c r="G756" s="14" t="s">
        <v>5871</v>
      </c>
      <c r="H756" s="14" t="s">
        <v>4574</v>
      </c>
      <c r="I756" s="15">
        <v>300</v>
      </c>
      <c r="J756" s="77">
        <v>2</v>
      </c>
      <c r="K756" s="92"/>
    </row>
    <row r="757" spans="1:11" ht="20" x14ac:dyDescent="0.25">
      <c r="A757" s="14" t="s">
        <v>2995</v>
      </c>
      <c r="B757" s="14" t="s">
        <v>4575</v>
      </c>
      <c r="C757" s="14" t="s">
        <v>4576</v>
      </c>
      <c r="D757" s="16">
        <v>45974</v>
      </c>
      <c r="E757" s="16"/>
      <c r="F757" s="14" t="s">
        <v>4577</v>
      </c>
      <c r="G757" s="14" t="s">
        <v>5846</v>
      </c>
      <c r="H757" s="14" t="s">
        <v>4003</v>
      </c>
      <c r="I757" s="15">
        <v>700.2</v>
      </c>
      <c r="J757" s="77">
        <v>3</v>
      </c>
      <c r="K757" s="92"/>
    </row>
    <row r="758" spans="1:11" ht="20" x14ac:dyDescent="0.25">
      <c r="A758" s="14" t="s">
        <v>2995</v>
      </c>
      <c r="B758" s="14" t="s">
        <v>4578</v>
      </c>
      <c r="C758" s="14" t="s">
        <v>3995</v>
      </c>
      <c r="D758" s="16">
        <v>45670</v>
      </c>
      <c r="E758" s="16"/>
      <c r="F758" s="14" t="s">
        <v>4535</v>
      </c>
      <c r="G758" s="14" t="s">
        <v>5846</v>
      </c>
      <c r="H758" s="14" t="s">
        <v>4003</v>
      </c>
      <c r="I758" s="15">
        <v>600</v>
      </c>
      <c r="J758" s="77">
        <v>2</v>
      </c>
      <c r="K758" s="92"/>
    </row>
    <row r="759" spans="1:11" ht="30" x14ac:dyDescent="0.25">
      <c r="A759" s="14" t="s">
        <v>2995</v>
      </c>
      <c r="B759" s="14" t="s">
        <v>4579</v>
      </c>
      <c r="C759" s="14" t="s">
        <v>4580</v>
      </c>
      <c r="D759" s="16">
        <v>45979</v>
      </c>
      <c r="E759" s="16"/>
      <c r="F759" s="14" t="s">
        <v>4080</v>
      </c>
      <c r="G759" s="14" t="s">
        <v>3724</v>
      </c>
      <c r="H759" s="14" t="s">
        <v>3725</v>
      </c>
      <c r="I759" s="15">
        <v>800</v>
      </c>
      <c r="J759" s="77">
        <v>2</v>
      </c>
      <c r="K759" s="92"/>
    </row>
    <row r="760" spans="1:11" ht="20" x14ac:dyDescent="0.25">
      <c r="A760" s="14" t="s">
        <v>2995</v>
      </c>
      <c r="B760" s="14" t="s">
        <v>4581</v>
      </c>
      <c r="C760" s="14" t="s">
        <v>3739</v>
      </c>
      <c r="D760" s="16">
        <v>45974</v>
      </c>
      <c r="E760" s="16"/>
      <c r="F760" s="14" t="s">
        <v>4535</v>
      </c>
      <c r="G760" s="14" t="s">
        <v>3424</v>
      </c>
      <c r="H760" s="14" t="s">
        <v>3425</v>
      </c>
      <c r="I760" s="15">
        <v>700</v>
      </c>
      <c r="J760" s="77">
        <v>2</v>
      </c>
      <c r="K760" s="92"/>
    </row>
    <row r="761" spans="1:11" ht="20" x14ac:dyDescent="0.25">
      <c r="A761" s="14" t="s">
        <v>2995</v>
      </c>
      <c r="B761" s="14" t="s">
        <v>4582</v>
      </c>
      <c r="C761" s="14" t="s">
        <v>3734</v>
      </c>
      <c r="D761" s="16">
        <v>45974</v>
      </c>
      <c r="E761" s="16"/>
      <c r="F761" s="14" t="s">
        <v>4535</v>
      </c>
      <c r="G761" s="14" t="s">
        <v>5850</v>
      </c>
      <c r="H761" s="14" t="s">
        <v>4583</v>
      </c>
      <c r="I761" s="15">
        <v>400</v>
      </c>
      <c r="J761" s="77">
        <v>2</v>
      </c>
      <c r="K761" s="92"/>
    </row>
    <row r="762" spans="1:11" ht="20" x14ac:dyDescent="0.25">
      <c r="A762" s="14" t="s">
        <v>2995</v>
      </c>
      <c r="B762" s="14" t="s">
        <v>4584</v>
      </c>
      <c r="C762" s="14" t="s">
        <v>3334</v>
      </c>
      <c r="D762" s="16">
        <v>45974</v>
      </c>
      <c r="E762" s="16"/>
      <c r="F762" s="14" t="s">
        <v>4535</v>
      </c>
      <c r="G762" s="14" t="s">
        <v>3436</v>
      </c>
      <c r="H762" s="14" t="s">
        <v>3437</v>
      </c>
      <c r="I762" s="15">
        <v>840</v>
      </c>
      <c r="J762" s="77">
        <v>2</v>
      </c>
      <c r="K762" s="92"/>
    </row>
    <row r="763" spans="1:11" ht="20" x14ac:dyDescent="0.25">
      <c r="A763" s="14" t="s">
        <v>2995</v>
      </c>
      <c r="B763" s="14" t="s">
        <v>4585</v>
      </c>
      <c r="C763" s="14" t="s">
        <v>4537</v>
      </c>
      <c r="D763" s="16">
        <v>45974</v>
      </c>
      <c r="E763" s="16"/>
      <c r="F763" s="14" t="s">
        <v>4535</v>
      </c>
      <c r="G763" s="14" t="s">
        <v>3614</v>
      </c>
      <c r="H763" s="14" t="s">
        <v>3985</v>
      </c>
      <c r="I763" s="15">
        <v>350</v>
      </c>
      <c r="J763" s="77">
        <v>2</v>
      </c>
      <c r="K763" s="92"/>
    </row>
    <row r="764" spans="1:11" ht="20" x14ac:dyDescent="0.25">
      <c r="A764" s="14" t="s">
        <v>2995</v>
      </c>
      <c r="B764" s="14" t="s">
        <v>4586</v>
      </c>
      <c r="C764" s="14" t="s">
        <v>3297</v>
      </c>
      <c r="D764" s="16">
        <v>45974</v>
      </c>
      <c r="E764" s="16"/>
      <c r="F764" s="14" t="s">
        <v>4535</v>
      </c>
      <c r="G764" s="14" t="s">
        <v>3443</v>
      </c>
      <c r="H764" s="14" t="s">
        <v>3444</v>
      </c>
      <c r="I764" s="15">
        <v>1100</v>
      </c>
      <c r="J764" s="77">
        <v>2</v>
      </c>
      <c r="K764" s="92"/>
    </row>
    <row r="765" spans="1:11" ht="20" x14ac:dyDescent="0.25">
      <c r="A765" s="14" t="s">
        <v>2995</v>
      </c>
      <c r="B765" s="14" t="s">
        <v>4587</v>
      </c>
      <c r="C765" s="14" t="s">
        <v>4588</v>
      </c>
      <c r="D765" s="16">
        <v>45974</v>
      </c>
      <c r="E765" s="16"/>
      <c r="F765" s="14" t="s">
        <v>4535</v>
      </c>
      <c r="G765" s="14" t="s">
        <v>3573</v>
      </c>
      <c r="H765" s="14" t="s">
        <v>3574</v>
      </c>
      <c r="I765" s="15">
        <v>735.5</v>
      </c>
      <c r="J765" s="77">
        <v>2</v>
      </c>
      <c r="K765" s="92"/>
    </row>
    <row r="766" spans="1:11" ht="20" x14ac:dyDescent="0.25">
      <c r="A766" s="14" t="s">
        <v>2995</v>
      </c>
      <c r="B766" s="14" t="s">
        <v>4589</v>
      </c>
      <c r="C766" s="14" t="s">
        <v>4590</v>
      </c>
      <c r="D766" s="16">
        <v>45979</v>
      </c>
      <c r="E766" s="16"/>
      <c r="F766" s="14" t="s">
        <v>4535</v>
      </c>
      <c r="G766" s="14" t="s">
        <v>5849</v>
      </c>
      <c r="H766" s="14" t="s">
        <v>4012</v>
      </c>
      <c r="I766" s="15">
        <v>300</v>
      </c>
      <c r="J766" s="77">
        <v>2</v>
      </c>
      <c r="K766" s="92"/>
    </row>
    <row r="767" spans="1:11" ht="20" x14ac:dyDescent="0.25">
      <c r="A767" s="14" t="s">
        <v>2995</v>
      </c>
      <c r="B767" s="14" t="s">
        <v>4591</v>
      </c>
      <c r="C767" s="14" t="s">
        <v>3880</v>
      </c>
      <c r="D767" s="16">
        <v>45974</v>
      </c>
      <c r="E767" s="16"/>
      <c r="F767" s="14" t="s">
        <v>4535</v>
      </c>
      <c r="G767" s="14" t="s">
        <v>3607</v>
      </c>
      <c r="H767" s="14" t="s">
        <v>4592</v>
      </c>
      <c r="I767" s="15">
        <v>870</v>
      </c>
      <c r="J767" s="77">
        <v>2</v>
      </c>
      <c r="K767" s="92"/>
    </row>
    <row r="768" spans="1:11" ht="20" x14ac:dyDescent="0.25">
      <c r="A768" s="14" t="s">
        <v>2995</v>
      </c>
      <c r="B768" s="14" t="s">
        <v>4593</v>
      </c>
      <c r="C768" s="14" t="s">
        <v>3880</v>
      </c>
      <c r="D768" s="16">
        <v>45973</v>
      </c>
      <c r="E768" s="16"/>
      <c r="F768" s="14" t="s">
        <v>4594</v>
      </c>
      <c r="G768" s="14" t="s">
        <v>3513</v>
      </c>
      <c r="H768" s="14" t="s">
        <v>3514</v>
      </c>
      <c r="I768" s="15">
        <v>650</v>
      </c>
      <c r="J768" s="77">
        <v>2</v>
      </c>
      <c r="K768" s="92"/>
    </row>
    <row r="769" spans="1:11" ht="20" x14ac:dyDescent="0.25">
      <c r="A769" s="14" t="s">
        <v>2995</v>
      </c>
      <c r="B769" s="14" t="s">
        <v>4595</v>
      </c>
      <c r="C769" s="14" t="s">
        <v>3297</v>
      </c>
      <c r="D769" s="16">
        <v>45974</v>
      </c>
      <c r="E769" s="16"/>
      <c r="F769" s="14" t="s">
        <v>4594</v>
      </c>
      <c r="G769" s="14" t="s">
        <v>3547</v>
      </c>
      <c r="H769" s="14" t="s">
        <v>3548</v>
      </c>
      <c r="I769" s="15">
        <v>2000</v>
      </c>
      <c r="J769" s="77">
        <v>2</v>
      </c>
      <c r="K769" s="92"/>
    </row>
    <row r="770" spans="1:11" ht="20" x14ac:dyDescent="0.25">
      <c r="A770" s="14" t="s">
        <v>2995</v>
      </c>
      <c r="B770" s="14" t="s">
        <v>4596</v>
      </c>
      <c r="C770" s="14" t="s">
        <v>4597</v>
      </c>
      <c r="D770" s="16">
        <v>45974</v>
      </c>
      <c r="E770" s="16"/>
      <c r="F770" s="14" t="s">
        <v>4535</v>
      </c>
      <c r="G770" s="14" t="s">
        <v>3632</v>
      </c>
      <c r="H770" s="14" t="s">
        <v>3633</v>
      </c>
      <c r="I770" s="15">
        <v>1100</v>
      </c>
      <c r="J770" s="77">
        <v>2</v>
      </c>
      <c r="K770" s="92"/>
    </row>
    <row r="771" spans="1:11" ht="12.5" x14ac:dyDescent="0.25">
      <c r="A771" s="14" t="s">
        <v>2995</v>
      </c>
      <c r="B771" s="14" t="s">
        <v>4598</v>
      </c>
      <c r="C771" s="14" t="s">
        <v>4599</v>
      </c>
      <c r="D771" s="16">
        <v>45979</v>
      </c>
      <c r="E771" s="16"/>
      <c r="F771" s="14" t="s">
        <v>4600</v>
      </c>
      <c r="G771" s="14" t="s">
        <v>3538</v>
      </c>
      <c r="H771" s="14" t="s">
        <v>4601</v>
      </c>
      <c r="I771" s="15">
        <v>69.64</v>
      </c>
      <c r="J771" s="77">
        <v>3</v>
      </c>
      <c r="K771" s="92"/>
    </row>
    <row r="772" spans="1:11" ht="20" x14ac:dyDescent="0.25">
      <c r="A772" s="14" t="s">
        <v>2995</v>
      </c>
      <c r="B772" s="14" t="s">
        <v>4602</v>
      </c>
      <c r="C772" s="14" t="s">
        <v>3550</v>
      </c>
      <c r="D772" s="16">
        <v>45974</v>
      </c>
      <c r="E772" s="16"/>
      <c r="F772" s="14" t="s">
        <v>4535</v>
      </c>
      <c r="G772" s="14" t="s">
        <v>5851</v>
      </c>
      <c r="H772" s="14" t="s">
        <v>4603</v>
      </c>
      <c r="I772" s="15">
        <v>400</v>
      </c>
      <c r="J772" s="77">
        <v>2</v>
      </c>
      <c r="K772" s="92"/>
    </row>
    <row r="773" spans="1:11" ht="20" x14ac:dyDescent="0.25">
      <c r="A773" s="14" t="s">
        <v>2995</v>
      </c>
      <c r="B773" s="14" t="s">
        <v>4604</v>
      </c>
      <c r="C773" s="14" t="s">
        <v>3414</v>
      </c>
      <c r="D773" s="16">
        <v>45979</v>
      </c>
      <c r="E773" s="16"/>
      <c r="F773" s="14" t="s">
        <v>4535</v>
      </c>
      <c r="G773" s="14" t="s">
        <v>5855</v>
      </c>
      <c r="H773" s="14" t="s">
        <v>4073</v>
      </c>
      <c r="I773" s="15">
        <v>500</v>
      </c>
      <c r="J773" s="77">
        <v>2</v>
      </c>
      <c r="K773" s="92"/>
    </row>
    <row r="774" spans="1:11" ht="30" x14ac:dyDescent="0.25">
      <c r="A774" s="14" t="s">
        <v>2995</v>
      </c>
      <c r="B774" s="14" t="s">
        <v>4605</v>
      </c>
      <c r="C774" s="14" t="s">
        <v>4606</v>
      </c>
      <c r="D774" s="16">
        <v>45974</v>
      </c>
      <c r="E774" s="16"/>
      <c r="F774" s="14" t="s">
        <v>4607</v>
      </c>
      <c r="G774" s="14"/>
      <c r="H774" s="14" t="s">
        <v>3448</v>
      </c>
      <c r="I774" s="15">
        <v>3000</v>
      </c>
      <c r="J774" s="77">
        <v>3</v>
      </c>
      <c r="K774" s="92"/>
    </row>
    <row r="775" spans="1:11" ht="20" x14ac:dyDescent="0.25">
      <c r="A775" s="14" t="s">
        <v>2995</v>
      </c>
      <c r="B775" s="14" t="s">
        <v>4608</v>
      </c>
      <c r="C775" s="14" t="s">
        <v>3056</v>
      </c>
      <c r="D775" s="16">
        <v>45974</v>
      </c>
      <c r="E775" s="16"/>
      <c r="F775" s="14" t="s">
        <v>4535</v>
      </c>
      <c r="G775" s="14" t="s">
        <v>3509</v>
      </c>
      <c r="H775" s="14" t="s">
        <v>3510</v>
      </c>
      <c r="I775" s="15">
        <v>1100</v>
      </c>
      <c r="J775" s="77">
        <v>2</v>
      </c>
      <c r="K775" s="92"/>
    </row>
    <row r="776" spans="1:11" ht="20" x14ac:dyDescent="0.25">
      <c r="A776" s="14" t="s">
        <v>2995</v>
      </c>
      <c r="B776" s="14" t="s">
        <v>4609</v>
      </c>
      <c r="C776" s="14" t="s">
        <v>4534</v>
      </c>
      <c r="D776" s="16">
        <v>45972</v>
      </c>
      <c r="E776" s="16"/>
      <c r="F776" s="14" t="s">
        <v>4610</v>
      </c>
      <c r="G776" s="14" t="s">
        <v>3482</v>
      </c>
      <c r="H776" s="14" t="s">
        <v>4611</v>
      </c>
      <c r="I776" s="15">
        <v>2500</v>
      </c>
      <c r="J776" s="77">
        <v>4</v>
      </c>
      <c r="K776" s="92"/>
    </row>
    <row r="777" spans="1:11" ht="20" x14ac:dyDescent="0.25">
      <c r="A777" s="14" t="s">
        <v>2995</v>
      </c>
      <c r="B777" s="14" t="s">
        <v>4612</v>
      </c>
      <c r="C777" s="14" t="s">
        <v>3414</v>
      </c>
      <c r="D777" s="16">
        <v>45979</v>
      </c>
      <c r="E777" s="16"/>
      <c r="F777" s="14" t="s">
        <v>4535</v>
      </c>
      <c r="G777" s="14" t="s">
        <v>3474</v>
      </c>
      <c r="H777" s="14" t="s">
        <v>3475</v>
      </c>
      <c r="I777" s="15">
        <v>400</v>
      </c>
      <c r="J777" s="77">
        <v>2</v>
      </c>
      <c r="K777" s="92"/>
    </row>
    <row r="778" spans="1:11" ht="20" x14ac:dyDescent="0.25">
      <c r="A778" s="14" t="s">
        <v>2995</v>
      </c>
      <c r="B778" s="14" t="s">
        <v>4613</v>
      </c>
      <c r="C778" s="14" t="s">
        <v>4614</v>
      </c>
      <c r="D778" s="16">
        <v>45979</v>
      </c>
      <c r="E778" s="16"/>
      <c r="F778" s="14" t="s">
        <v>4615</v>
      </c>
      <c r="G778" s="14" t="s">
        <v>3506</v>
      </c>
      <c r="H778" s="14" t="s">
        <v>3507</v>
      </c>
      <c r="I778" s="15">
        <v>512.48</v>
      </c>
      <c r="J778" s="77">
        <v>3</v>
      </c>
      <c r="K778" s="92"/>
    </row>
    <row r="779" spans="1:11" ht="20" x14ac:dyDescent="0.25">
      <c r="A779" s="14" t="s">
        <v>2995</v>
      </c>
      <c r="B779" s="14" t="s">
        <v>4616</v>
      </c>
      <c r="C779" s="14" t="s">
        <v>3572</v>
      </c>
      <c r="D779" s="16">
        <v>45979</v>
      </c>
      <c r="E779" s="16"/>
      <c r="F779" s="14" t="s">
        <v>4535</v>
      </c>
      <c r="G779" s="14" t="s">
        <v>5865</v>
      </c>
      <c r="H779" s="14" t="s">
        <v>4617</v>
      </c>
      <c r="I779" s="15">
        <v>400</v>
      </c>
      <c r="J779" s="77">
        <v>2</v>
      </c>
      <c r="K779" s="92"/>
    </row>
    <row r="780" spans="1:11" ht="20" x14ac:dyDescent="0.25">
      <c r="A780" s="14" t="s">
        <v>2995</v>
      </c>
      <c r="B780" s="14" t="s">
        <v>4618</v>
      </c>
      <c r="C780" s="14" t="s">
        <v>3519</v>
      </c>
      <c r="D780" s="16">
        <v>45979</v>
      </c>
      <c r="E780" s="16"/>
      <c r="F780" s="14" t="s">
        <v>4535</v>
      </c>
      <c r="G780" s="14" t="s">
        <v>5852</v>
      </c>
      <c r="H780" s="14" t="s">
        <v>4047</v>
      </c>
      <c r="I780" s="15">
        <v>300</v>
      </c>
      <c r="J780" s="77">
        <v>2</v>
      </c>
      <c r="K780" s="92"/>
    </row>
    <row r="781" spans="1:11" ht="20" x14ac:dyDescent="0.25">
      <c r="A781" s="14" t="s">
        <v>2995</v>
      </c>
      <c r="B781" s="14" t="s">
        <v>4619</v>
      </c>
      <c r="C781" s="14" t="s">
        <v>4620</v>
      </c>
      <c r="D781" s="16">
        <v>45979</v>
      </c>
      <c r="E781" s="16"/>
      <c r="F781" s="14" t="s">
        <v>4132</v>
      </c>
      <c r="G781" s="14" t="s">
        <v>5864</v>
      </c>
      <c r="H781" s="14" t="s">
        <v>4133</v>
      </c>
      <c r="I781" s="15">
        <v>53.74</v>
      </c>
      <c r="J781" s="77">
        <v>2</v>
      </c>
      <c r="K781" s="92"/>
    </row>
    <row r="782" spans="1:11" ht="20" x14ac:dyDescent="0.25">
      <c r="A782" s="14" t="s">
        <v>2995</v>
      </c>
      <c r="B782" s="14" t="s">
        <v>4621</v>
      </c>
      <c r="C782" s="14" t="s">
        <v>3480</v>
      </c>
      <c r="D782" s="16">
        <v>45972</v>
      </c>
      <c r="E782" s="16"/>
      <c r="F782" s="14" t="s">
        <v>4568</v>
      </c>
      <c r="G782" s="14" t="s">
        <v>3353</v>
      </c>
      <c r="H782" s="14" t="s">
        <v>3354</v>
      </c>
      <c r="I782" s="15">
        <v>300</v>
      </c>
      <c r="J782" s="77">
        <v>3</v>
      </c>
      <c r="K782" s="92"/>
    </row>
    <row r="783" spans="1:11" ht="20" x14ac:dyDescent="0.25">
      <c r="A783" s="14" t="s">
        <v>2995</v>
      </c>
      <c r="B783" s="14" t="s">
        <v>4622</v>
      </c>
      <c r="C783" s="14" t="s">
        <v>4623</v>
      </c>
      <c r="D783" s="16">
        <v>45974</v>
      </c>
      <c r="E783" s="16"/>
      <c r="F783" s="14" t="s">
        <v>4568</v>
      </c>
      <c r="G783" s="14" t="s">
        <v>3463</v>
      </c>
      <c r="H783" s="14" t="s">
        <v>3464</v>
      </c>
      <c r="I783" s="15">
        <v>1050</v>
      </c>
      <c r="J783" s="77">
        <v>2</v>
      </c>
      <c r="K783" s="92"/>
    </row>
    <row r="784" spans="1:11" ht="20" x14ac:dyDescent="0.25">
      <c r="A784" s="14" t="s">
        <v>2995</v>
      </c>
      <c r="B784" s="14" t="s">
        <v>4624</v>
      </c>
      <c r="C784" s="14" t="s">
        <v>4014</v>
      </c>
      <c r="D784" s="16">
        <v>45979</v>
      </c>
      <c r="E784" s="16"/>
      <c r="F784" s="14" t="s">
        <v>4535</v>
      </c>
      <c r="G784" s="14" t="s">
        <v>3528</v>
      </c>
      <c r="H784" s="14" t="s">
        <v>3529</v>
      </c>
      <c r="I784" s="15">
        <v>400</v>
      </c>
      <c r="J784" s="77">
        <v>2</v>
      </c>
      <c r="K784" s="92"/>
    </row>
    <row r="785" spans="1:11" ht="20" x14ac:dyDescent="0.25">
      <c r="A785" s="14" t="s">
        <v>2995</v>
      </c>
      <c r="B785" s="14" t="s">
        <v>4625</v>
      </c>
      <c r="C785" s="14" t="s">
        <v>3849</v>
      </c>
      <c r="D785" s="16">
        <v>45979</v>
      </c>
      <c r="E785" s="16"/>
      <c r="F785" s="14" t="s">
        <v>4626</v>
      </c>
      <c r="G785" s="14" t="s">
        <v>3258</v>
      </c>
      <c r="H785" s="14" t="s">
        <v>3807</v>
      </c>
      <c r="I785" s="15">
        <v>850</v>
      </c>
      <c r="J785" s="77">
        <v>4</v>
      </c>
      <c r="K785" s="92"/>
    </row>
    <row r="786" spans="1:11" ht="20" x14ac:dyDescent="0.25">
      <c r="A786" s="14" t="s">
        <v>2995</v>
      </c>
      <c r="B786" s="14" t="s">
        <v>4627</v>
      </c>
      <c r="C786" s="14" t="s">
        <v>4628</v>
      </c>
      <c r="D786" s="16">
        <v>46007</v>
      </c>
      <c r="E786" s="16"/>
      <c r="F786" s="14" t="s">
        <v>4629</v>
      </c>
      <c r="G786" s="14" t="s">
        <v>3258</v>
      </c>
      <c r="H786" s="14" t="s">
        <v>3807</v>
      </c>
      <c r="I786" s="15">
        <v>850</v>
      </c>
      <c r="J786" s="77">
        <v>4</v>
      </c>
      <c r="K786" s="92"/>
    </row>
    <row r="787" spans="1:11" ht="20" x14ac:dyDescent="0.25">
      <c r="A787" s="14" t="s">
        <v>2995</v>
      </c>
      <c r="B787" s="14" t="s">
        <v>4630</v>
      </c>
      <c r="C787" s="14" t="s">
        <v>4444</v>
      </c>
      <c r="D787" s="16">
        <v>45972</v>
      </c>
      <c r="E787" s="16"/>
      <c r="F787" s="14" t="s">
        <v>4568</v>
      </c>
      <c r="G787" s="14" t="s">
        <v>3456</v>
      </c>
      <c r="H787" s="14" t="s">
        <v>3457</v>
      </c>
      <c r="I787" s="15">
        <v>2700</v>
      </c>
      <c r="J787" s="77">
        <v>2</v>
      </c>
      <c r="K787" s="92"/>
    </row>
    <row r="788" spans="1:11" ht="20" x14ac:dyDescent="0.25">
      <c r="A788" s="14" t="s">
        <v>2995</v>
      </c>
      <c r="B788" s="14" t="s">
        <v>4631</v>
      </c>
      <c r="C788" s="14" t="s">
        <v>3028</v>
      </c>
      <c r="D788" s="16">
        <v>45972</v>
      </c>
      <c r="E788" s="16"/>
      <c r="F788" s="14" t="s">
        <v>4568</v>
      </c>
      <c r="G788" s="14" t="s">
        <v>3516</v>
      </c>
      <c r="H788" s="14" t="s">
        <v>3517</v>
      </c>
      <c r="I788" s="15">
        <v>2350</v>
      </c>
      <c r="J788" s="77">
        <v>2</v>
      </c>
      <c r="K788" s="92"/>
    </row>
    <row r="789" spans="1:11" ht="20" x14ac:dyDescent="0.25">
      <c r="A789" s="14" t="s">
        <v>2995</v>
      </c>
      <c r="B789" s="14" t="s">
        <v>4632</v>
      </c>
      <c r="C789" s="14" t="s">
        <v>3351</v>
      </c>
      <c r="D789" s="16">
        <v>45974</v>
      </c>
      <c r="E789" s="16"/>
      <c r="F789" s="14" t="s">
        <v>4535</v>
      </c>
      <c r="G789" s="14" t="s">
        <v>3501</v>
      </c>
      <c r="H789" s="14" t="s">
        <v>3502</v>
      </c>
      <c r="I789" s="15">
        <v>1000</v>
      </c>
      <c r="J789" s="77">
        <v>2</v>
      </c>
      <c r="K789" s="92"/>
    </row>
    <row r="790" spans="1:11" ht="12.5" x14ac:dyDescent="0.25">
      <c r="A790" s="14" t="s">
        <v>2995</v>
      </c>
      <c r="B790" s="14" t="s">
        <v>4633</v>
      </c>
      <c r="C790" s="14" t="s">
        <v>4634</v>
      </c>
      <c r="D790" s="16">
        <v>45982</v>
      </c>
      <c r="E790" s="16"/>
      <c r="F790" s="14" t="s">
        <v>4635</v>
      </c>
      <c r="G790" s="14" t="s">
        <v>3820</v>
      </c>
      <c r="H790" s="14" t="s">
        <v>3821</v>
      </c>
      <c r="I790" s="15">
        <v>220</v>
      </c>
      <c r="J790" s="77">
        <v>2</v>
      </c>
      <c r="K790" s="92"/>
    </row>
    <row r="791" spans="1:11" ht="20" x14ac:dyDescent="0.25">
      <c r="A791" s="14" t="s">
        <v>2995</v>
      </c>
      <c r="B791" s="14" t="s">
        <v>4636</v>
      </c>
      <c r="C791" s="14" t="s">
        <v>4637</v>
      </c>
      <c r="D791" s="16">
        <v>45979</v>
      </c>
      <c r="E791" s="16"/>
      <c r="F791" s="14" t="s">
        <v>4568</v>
      </c>
      <c r="G791" s="14" t="s">
        <v>3559</v>
      </c>
      <c r="H791" s="14" t="s">
        <v>3560</v>
      </c>
      <c r="I791" s="15">
        <v>400</v>
      </c>
      <c r="J791" s="77">
        <v>2</v>
      </c>
      <c r="K791" s="92"/>
    </row>
    <row r="792" spans="1:11" ht="20" x14ac:dyDescent="0.25">
      <c r="A792" s="14" t="s">
        <v>2995</v>
      </c>
      <c r="B792" s="14" t="s">
        <v>4638</v>
      </c>
      <c r="C792" s="14" t="s">
        <v>4639</v>
      </c>
      <c r="D792" s="16">
        <v>45979</v>
      </c>
      <c r="E792" s="16"/>
      <c r="F792" s="14" t="s">
        <v>4535</v>
      </c>
      <c r="G792" s="14" t="s">
        <v>3559</v>
      </c>
      <c r="H792" s="14" t="s">
        <v>3560</v>
      </c>
      <c r="I792" s="15">
        <v>500</v>
      </c>
      <c r="J792" s="77">
        <v>2</v>
      </c>
      <c r="K792" s="92"/>
    </row>
    <row r="793" spans="1:11" ht="20" x14ac:dyDescent="0.25">
      <c r="A793" s="14" t="s">
        <v>2995</v>
      </c>
      <c r="B793" s="14" t="s">
        <v>4640</v>
      </c>
      <c r="C793" s="14" t="s">
        <v>4014</v>
      </c>
      <c r="D793" s="16">
        <v>45979</v>
      </c>
      <c r="E793" s="16"/>
      <c r="F793" s="14" t="s">
        <v>4535</v>
      </c>
      <c r="G793" s="14" t="s">
        <v>3552</v>
      </c>
      <c r="H793" s="14" t="s">
        <v>3553</v>
      </c>
      <c r="I793" s="15">
        <v>500</v>
      </c>
      <c r="J793" s="77">
        <v>2</v>
      </c>
      <c r="K793" s="92"/>
    </row>
    <row r="794" spans="1:11" ht="20" x14ac:dyDescent="0.25">
      <c r="A794" s="14" t="s">
        <v>2995</v>
      </c>
      <c r="B794" s="14" t="s">
        <v>4641</v>
      </c>
      <c r="C794" s="14" t="s">
        <v>4642</v>
      </c>
      <c r="D794" s="16">
        <v>45979</v>
      </c>
      <c r="E794" s="16"/>
      <c r="F794" s="14" t="s">
        <v>4643</v>
      </c>
      <c r="G794" s="14" t="s">
        <v>3268</v>
      </c>
      <c r="H794" s="14" t="s">
        <v>4532</v>
      </c>
      <c r="I794" s="15">
        <v>130</v>
      </c>
      <c r="J794" s="77">
        <v>4</v>
      </c>
      <c r="K794" s="92"/>
    </row>
    <row r="795" spans="1:11" ht="20" x14ac:dyDescent="0.25">
      <c r="A795" s="14" t="s">
        <v>2995</v>
      </c>
      <c r="B795" s="14" t="s">
        <v>4644</v>
      </c>
      <c r="C795" s="14" t="s">
        <v>4364</v>
      </c>
      <c r="D795" s="16">
        <v>45972</v>
      </c>
      <c r="E795" s="16"/>
      <c r="F795" s="14" t="s">
        <v>4645</v>
      </c>
      <c r="G795" s="14" t="s">
        <v>3543</v>
      </c>
      <c r="H795" s="14" t="s">
        <v>4646</v>
      </c>
      <c r="I795" s="15">
        <v>2100</v>
      </c>
      <c r="J795" s="77">
        <v>3</v>
      </c>
      <c r="K795" s="92"/>
    </row>
    <row r="796" spans="1:11" ht="20" x14ac:dyDescent="0.25">
      <c r="A796" s="14" t="s">
        <v>2995</v>
      </c>
      <c r="B796" s="14" t="s">
        <v>4647</v>
      </c>
      <c r="C796" s="14" t="s">
        <v>4199</v>
      </c>
      <c r="D796" s="16">
        <v>45979</v>
      </c>
      <c r="E796" s="16"/>
      <c r="F796" s="14" t="s">
        <v>4535</v>
      </c>
      <c r="G796" s="14" t="s">
        <v>3588</v>
      </c>
      <c r="H796" s="14" t="s">
        <v>3589</v>
      </c>
      <c r="I796" s="15">
        <v>500</v>
      </c>
      <c r="J796" s="77">
        <v>2</v>
      </c>
      <c r="K796" s="92"/>
    </row>
    <row r="797" spans="1:11" ht="20" x14ac:dyDescent="0.25">
      <c r="A797" s="14" t="s">
        <v>2995</v>
      </c>
      <c r="B797" s="14" t="s">
        <v>4648</v>
      </c>
      <c r="C797" s="14" t="s">
        <v>3995</v>
      </c>
      <c r="D797" s="16">
        <v>45979</v>
      </c>
      <c r="E797" s="16"/>
      <c r="F797" s="14" t="s">
        <v>4535</v>
      </c>
      <c r="G797" s="14" t="s">
        <v>5858</v>
      </c>
      <c r="H797" s="14" t="s">
        <v>4649</v>
      </c>
      <c r="I797" s="15">
        <v>450</v>
      </c>
      <c r="J797" s="77">
        <v>2</v>
      </c>
      <c r="K797" s="92"/>
    </row>
    <row r="798" spans="1:11" ht="20" x14ac:dyDescent="0.25">
      <c r="A798" s="14" t="s">
        <v>2995</v>
      </c>
      <c r="B798" s="14" t="s">
        <v>4650</v>
      </c>
      <c r="C798" s="14" t="s">
        <v>3435</v>
      </c>
      <c r="D798" s="16">
        <v>45982</v>
      </c>
      <c r="E798" s="16"/>
      <c r="F798" s="14" t="s">
        <v>4535</v>
      </c>
      <c r="G798" s="14" t="s">
        <v>5859</v>
      </c>
      <c r="H798" s="14" t="s">
        <v>4109</v>
      </c>
      <c r="I798" s="15">
        <v>385.36</v>
      </c>
      <c r="J798" s="77">
        <v>2</v>
      </c>
      <c r="K798" s="92"/>
    </row>
    <row r="799" spans="1:11" ht="20" x14ac:dyDescent="0.25">
      <c r="A799" s="14" t="s">
        <v>2995</v>
      </c>
      <c r="B799" s="14" t="s">
        <v>4651</v>
      </c>
      <c r="C799" s="14" t="s">
        <v>3297</v>
      </c>
      <c r="D799" s="16">
        <v>45979</v>
      </c>
      <c r="E799" s="16"/>
      <c r="F799" s="14" t="s">
        <v>4535</v>
      </c>
      <c r="G799" s="14" t="s">
        <v>3459</v>
      </c>
      <c r="H799" s="14" t="s">
        <v>3460</v>
      </c>
      <c r="I799" s="15">
        <v>500</v>
      </c>
      <c r="J799" s="77">
        <v>2</v>
      </c>
      <c r="K799" s="92"/>
    </row>
    <row r="800" spans="1:11" ht="20" x14ac:dyDescent="0.25">
      <c r="A800" s="14" t="s">
        <v>2995</v>
      </c>
      <c r="B800" s="14" t="s">
        <v>4652</v>
      </c>
      <c r="C800" s="14" t="s">
        <v>4653</v>
      </c>
      <c r="D800" s="16">
        <v>45979</v>
      </c>
      <c r="E800" s="16"/>
      <c r="F800" s="14" t="s">
        <v>4132</v>
      </c>
      <c r="G800" s="14" t="s">
        <v>5864</v>
      </c>
      <c r="H800" s="14" t="s">
        <v>4133</v>
      </c>
      <c r="I800" s="15">
        <v>8.39</v>
      </c>
      <c r="J800" s="77">
        <v>2</v>
      </c>
      <c r="K800" s="92"/>
    </row>
    <row r="801" spans="1:11" ht="20" x14ac:dyDescent="0.25">
      <c r="A801" s="14" t="s">
        <v>2995</v>
      </c>
      <c r="B801" s="14" t="s">
        <v>4654</v>
      </c>
      <c r="C801" s="14" t="s">
        <v>4655</v>
      </c>
      <c r="D801" s="16">
        <v>45979</v>
      </c>
      <c r="E801" s="16"/>
      <c r="F801" s="14" t="s">
        <v>4535</v>
      </c>
      <c r="G801" s="14" t="s">
        <v>5848</v>
      </c>
      <c r="H801" s="14" t="s">
        <v>4009</v>
      </c>
      <c r="I801" s="15">
        <v>400</v>
      </c>
      <c r="J801" s="77">
        <v>2</v>
      </c>
      <c r="K801" s="92"/>
    </row>
    <row r="802" spans="1:11" ht="20" x14ac:dyDescent="0.25">
      <c r="A802" s="14" t="s">
        <v>2995</v>
      </c>
      <c r="B802" s="14" t="s">
        <v>4656</v>
      </c>
      <c r="C802" s="14" t="s">
        <v>4657</v>
      </c>
      <c r="D802" s="16">
        <v>45979</v>
      </c>
      <c r="E802" s="16"/>
      <c r="F802" s="14" t="s">
        <v>4535</v>
      </c>
      <c r="G802" s="14" t="s">
        <v>3600</v>
      </c>
      <c r="H802" s="14" t="s">
        <v>4658</v>
      </c>
      <c r="I802" s="15">
        <v>500</v>
      </c>
      <c r="J802" s="77">
        <v>2</v>
      </c>
      <c r="K802" s="92"/>
    </row>
    <row r="803" spans="1:11" ht="20" x14ac:dyDescent="0.25">
      <c r="A803" s="14" t="s">
        <v>2995</v>
      </c>
      <c r="B803" s="14" t="s">
        <v>4659</v>
      </c>
      <c r="C803" s="14" t="s">
        <v>4660</v>
      </c>
      <c r="D803" s="16">
        <v>45979</v>
      </c>
      <c r="E803" s="16"/>
      <c r="F803" s="14" t="s">
        <v>4661</v>
      </c>
      <c r="G803" s="14" t="s">
        <v>3533</v>
      </c>
      <c r="H803" s="14" t="s">
        <v>4662</v>
      </c>
      <c r="I803" s="15">
        <v>500</v>
      </c>
      <c r="J803" s="77">
        <v>2</v>
      </c>
      <c r="K803" s="92"/>
    </row>
    <row r="804" spans="1:11" ht="20" x14ac:dyDescent="0.25">
      <c r="A804" s="14" t="s">
        <v>2995</v>
      </c>
      <c r="B804" s="14" t="s">
        <v>4663</v>
      </c>
      <c r="C804" s="14" t="s">
        <v>4664</v>
      </c>
      <c r="D804" s="16">
        <v>45982</v>
      </c>
      <c r="E804" s="16"/>
      <c r="F804" s="14" t="s">
        <v>4535</v>
      </c>
      <c r="G804" s="14" t="s">
        <v>5868</v>
      </c>
      <c r="H804" s="14" t="s">
        <v>4166</v>
      </c>
      <c r="I804" s="15">
        <v>300</v>
      </c>
      <c r="J804" s="77">
        <v>2</v>
      </c>
      <c r="K804" s="92"/>
    </row>
    <row r="805" spans="1:11" ht="20" x14ac:dyDescent="0.25">
      <c r="A805" s="14" t="s">
        <v>2995</v>
      </c>
      <c r="B805" s="14" t="s">
        <v>4665</v>
      </c>
      <c r="C805" s="14" t="s">
        <v>3377</v>
      </c>
      <c r="D805" s="16">
        <v>45982</v>
      </c>
      <c r="E805" s="16"/>
      <c r="F805" s="14" t="s">
        <v>4666</v>
      </c>
      <c r="G805" s="14" t="s">
        <v>5880</v>
      </c>
      <c r="H805" s="14" t="s">
        <v>4667</v>
      </c>
      <c r="I805" s="15">
        <v>143.80000000000001</v>
      </c>
      <c r="J805" s="77">
        <v>2</v>
      </c>
      <c r="K805" s="92"/>
    </row>
    <row r="806" spans="1:11" ht="20" x14ac:dyDescent="0.25">
      <c r="A806" s="14" t="s">
        <v>2995</v>
      </c>
      <c r="B806" s="14" t="s">
        <v>4668</v>
      </c>
      <c r="C806" s="14" t="s">
        <v>3995</v>
      </c>
      <c r="D806" s="16">
        <v>45982</v>
      </c>
      <c r="E806" s="16"/>
      <c r="F806" s="14" t="s">
        <v>4535</v>
      </c>
      <c r="G806" s="14" t="s">
        <v>3629</v>
      </c>
      <c r="H806" s="14" t="s">
        <v>3630</v>
      </c>
      <c r="I806" s="15">
        <v>400</v>
      </c>
      <c r="J806" s="77">
        <v>2</v>
      </c>
      <c r="K806" s="92"/>
    </row>
    <row r="807" spans="1:11" ht="20" x14ac:dyDescent="0.25">
      <c r="A807" s="14" t="s">
        <v>2995</v>
      </c>
      <c r="B807" s="14" t="s">
        <v>4669</v>
      </c>
      <c r="C807" s="14" t="s">
        <v>4670</v>
      </c>
      <c r="D807" s="16">
        <v>45982</v>
      </c>
      <c r="E807" s="16"/>
      <c r="F807" s="14" t="s">
        <v>4535</v>
      </c>
      <c r="G807" s="14" t="s">
        <v>3569</v>
      </c>
      <c r="H807" s="14" t="s">
        <v>3570</v>
      </c>
      <c r="I807" s="15">
        <v>800</v>
      </c>
      <c r="J807" s="77">
        <v>2</v>
      </c>
      <c r="K807" s="92"/>
    </row>
    <row r="808" spans="1:11" ht="20" x14ac:dyDescent="0.25">
      <c r="A808" s="14" t="s">
        <v>2995</v>
      </c>
      <c r="B808" s="14" t="s">
        <v>4671</v>
      </c>
      <c r="C808" s="14" t="s">
        <v>4672</v>
      </c>
      <c r="D808" s="16">
        <v>45982</v>
      </c>
      <c r="E808" s="16"/>
      <c r="F808" s="14" t="s">
        <v>4673</v>
      </c>
      <c r="G808" s="14" t="s">
        <v>5881</v>
      </c>
      <c r="H808" s="14" t="s">
        <v>4674</v>
      </c>
      <c r="I808" s="15">
        <v>969.15</v>
      </c>
      <c r="J808" s="77">
        <v>2</v>
      </c>
      <c r="K808" s="92"/>
    </row>
    <row r="809" spans="1:11" ht="20" x14ac:dyDescent="0.25">
      <c r="A809" s="14" t="s">
        <v>2995</v>
      </c>
      <c r="B809" s="14" t="s">
        <v>4675</v>
      </c>
      <c r="C809" s="14" t="s">
        <v>4676</v>
      </c>
      <c r="D809" s="16">
        <v>45982</v>
      </c>
      <c r="E809" s="16"/>
      <c r="F809" s="14" t="s">
        <v>4535</v>
      </c>
      <c r="G809" s="14" t="s">
        <v>5866</v>
      </c>
      <c r="H809" s="14" t="s">
        <v>4677</v>
      </c>
      <c r="I809" s="15">
        <v>300</v>
      </c>
      <c r="J809" s="77">
        <v>2</v>
      </c>
      <c r="K809" s="92"/>
    </row>
    <row r="810" spans="1:11" ht="20" x14ac:dyDescent="0.25">
      <c r="A810" s="14" t="s">
        <v>2995</v>
      </c>
      <c r="B810" s="14" t="s">
        <v>4678</v>
      </c>
      <c r="C810" s="14" t="s">
        <v>4679</v>
      </c>
      <c r="D810" s="16">
        <v>45982</v>
      </c>
      <c r="E810" s="16"/>
      <c r="F810" s="14" t="s">
        <v>4680</v>
      </c>
      <c r="G810" s="14" t="s">
        <v>5882</v>
      </c>
      <c r="H810" s="14" t="s">
        <v>4681</v>
      </c>
      <c r="I810" s="15">
        <v>280</v>
      </c>
      <c r="J810" s="77">
        <v>3</v>
      </c>
      <c r="K810" s="92"/>
    </row>
    <row r="811" spans="1:11" ht="20" x14ac:dyDescent="0.25">
      <c r="A811" s="14" t="s">
        <v>2995</v>
      </c>
      <c r="B811" s="14" t="s">
        <v>4682</v>
      </c>
      <c r="C811" s="14" t="s">
        <v>5952</v>
      </c>
      <c r="D811" s="16">
        <v>45967</v>
      </c>
      <c r="E811" s="16"/>
      <c r="F811" s="14" t="s">
        <v>4683</v>
      </c>
      <c r="G811" s="14"/>
      <c r="H811" s="14" t="s">
        <v>3548</v>
      </c>
      <c r="I811" s="15">
        <v>727.56</v>
      </c>
      <c r="J811" s="77">
        <v>3</v>
      </c>
      <c r="K811" s="92"/>
    </row>
    <row r="812" spans="1:11" ht="30" x14ac:dyDescent="0.25">
      <c r="A812" s="14" t="s">
        <v>2995</v>
      </c>
      <c r="B812" s="14" t="s">
        <v>4682</v>
      </c>
      <c r="C812" s="14" t="s">
        <v>5953</v>
      </c>
      <c r="D812" s="16">
        <v>45967</v>
      </c>
      <c r="E812" s="16"/>
      <c r="F812" s="14" t="s">
        <v>4684</v>
      </c>
      <c r="G812" s="14"/>
      <c r="H812" s="14" t="s">
        <v>3548</v>
      </c>
      <c r="I812" s="15">
        <v>2780.78</v>
      </c>
      <c r="J812" s="77">
        <v>2</v>
      </c>
      <c r="K812" s="92"/>
    </row>
    <row r="813" spans="1:11" ht="40" x14ac:dyDescent="0.25">
      <c r="A813" s="14" t="s">
        <v>2995</v>
      </c>
      <c r="B813" s="14" t="s">
        <v>4682</v>
      </c>
      <c r="C813" s="14" t="s">
        <v>5954</v>
      </c>
      <c r="D813" s="16">
        <v>45974</v>
      </c>
      <c r="E813" s="16"/>
      <c r="F813" s="14" t="s">
        <v>4685</v>
      </c>
      <c r="G813" s="14"/>
      <c r="H813" s="14" t="s">
        <v>3464</v>
      </c>
      <c r="I813" s="15">
        <v>1046.29</v>
      </c>
      <c r="J813" s="77">
        <v>2</v>
      </c>
      <c r="K813" s="92"/>
    </row>
    <row r="814" spans="1:11" ht="20" x14ac:dyDescent="0.25">
      <c r="A814" s="14" t="s">
        <v>2995</v>
      </c>
      <c r="B814" s="14" t="s">
        <v>4682</v>
      </c>
      <c r="C814" s="14" t="s">
        <v>3995</v>
      </c>
      <c r="D814" s="16">
        <v>45991</v>
      </c>
      <c r="E814" s="16"/>
      <c r="F814" s="14" t="s">
        <v>4686</v>
      </c>
      <c r="G814" s="14"/>
      <c r="H814" s="14" t="s">
        <v>3653</v>
      </c>
      <c r="I814" s="15">
        <v>11029</v>
      </c>
      <c r="J814" s="77">
        <v>4</v>
      </c>
      <c r="K814" s="92"/>
    </row>
    <row r="815" spans="1:11" ht="20" x14ac:dyDescent="0.25">
      <c r="A815" s="14" t="s">
        <v>2995</v>
      </c>
      <c r="B815" s="14" t="s">
        <v>4682</v>
      </c>
      <c r="C815" s="14" t="s">
        <v>3995</v>
      </c>
      <c r="D815" s="16">
        <v>45991</v>
      </c>
      <c r="E815" s="16"/>
      <c r="F815" s="14" t="s">
        <v>4687</v>
      </c>
      <c r="G815" s="14"/>
      <c r="H815" s="14" t="s">
        <v>4688</v>
      </c>
      <c r="I815" s="15">
        <v>1842.71</v>
      </c>
      <c r="J815" s="77">
        <v>2</v>
      </c>
      <c r="K815" s="92"/>
    </row>
    <row r="816" spans="1:11" ht="20" x14ac:dyDescent="0.25">
      <c r="A816" s="14" t="s">
        <v>2995</v>
      </c>
      <c r="B816" s="14" t="s">
        <v>4682</v>
      </c>
      <c r="C816" s="14" t="s">
        <v>3995</v>
      </c>
      <c r="D816" s="16">
        <v>45991</v>
      </c>
      <c r="E816" s="16"/>
      <c r="F816" s="14" t="s">
        <v>4689</v>
      </c>
      <c r="G816" s="14"/>
      <c r="H816" s="14" t="s">
        <v>4690</v>
      </c>
      <c r="I816" s="15">
        <v>2288.12</v>
      </c>
      <c r="J816" s="77">
        <v>2</v>
      </c>
      <c r="K816" s="92"/>
    </row>
    <row r="817" spans="1:11" ht="30" x14ac:dyDescent="0.25">
      <c r="A817" s="14" t="s">
        <v>2995</v>
      </c>
      <c r="B817" s="14" t="s">
        <v>4691</v>
      </c>
      <c r="C817" s="14" t="s">
        <v>4692</v>
      </c>
      <c r="D817" s="16">
        <v>46013</v>
      </c>
      <c r="E817" s="16"/>
      <c r="F817" s="14" t="s">
        <v>4080</v>
      </c>
      <c r="G817" s="14" t="s">
        <v>5874</v>
      </c>
      <c r="H817" s="14" t="s">
        <v>4693</v>
      </c>
      <c r="I817" s="15">
        <v>800</v>
      </c>
      <c r="J817" s="77">
        <v>2</v>
      </c>
      <c r="K817" s="92"/>
    </row>
    <row r="818" spans="1:11" ht="20" x14ac:dyDescent="0.25">
      <c r="A818" s="14" t="s">
        <v>2995</v>
      </c>
      <c r="B818" s="14" t="s">
        <v>4694</v>
      </c>
      <c r="C818" s="14" t="s">
        <v>4695</v>
      </c>
      <c r="D818" s="16">
        <v>46007</v>
      </c>
      <c r="E818" s="16"/>
      <c r="F818" s="14" t="s">
        <v>4696</v>
      </c>
      <c r="G818" s="14" t="s">
        <v>5869</v>
      </c>
      <c r="H818" s="14" t="s">
        <v>4170</v>
      </c>
      <c r="I818" s="15">
        <v>404</v>
      </c>
      <c r="J818" s="77">
        <v>3</v>
      </c>
      <c r="K818" s="92"/>
    </row>
    <row r="819" spans="1:11" ht="20" x14ac:dyDescent="0.25">
      <c r="A819" s="14" t="s">
        <v>2995</v>
      </c>
      <c r="B819" s="14" t="s">
        <v>4697</v>
      </c>
      <c r="C819" s="14" t="s">
        <v>4698</v>
      </c>
      <c r="D819" s="16">
        <v>46003</v>
      </c>
      <c r="E819" s="16"/>
      <c r="F819" s="14" t="s">
        <v>4568</v>
      </c>
      <c r="G819" s="14" t="s">
        <v>3452</v>
      </c>
      <c r="H819" s="14" t="s">
        <v>4699</v>
      </c>
      <c r="I819" s="15">
        <v>2980</v>
      </c>
      <c r="J819" s="77">
        <v>4</v>
      </c>
      <c r="K819" s="92"/>
    </row>
    <row r="820" spans="1:11" ht="20" x14ac:dyDescent="0.25">
      <c r="A820" s="14" t="s">
        <v>2995</v>
      </c>
      <c r="B820" s="14" t="s">
        <v>4700</v>
      </c>
      <c r="C820" s="14" t="s">
        <v>3414</v>
      </c>
      <c r="D820" s="16">
        <v>46007</v>
      </c>
      <c r="E820" s="16"/>
      <c r="F820" s="14" t="s">
        <v>3984</v>
      </c>
      <c r="G820" s="14" t="s">
        <v>3495</v>
      </c>
      <c r="H820" s="14" t="s">
        <v>3496</v>
      </c>
      <c r="I820" s="15">
        <v>1100</v>
      </c>
      <c r="J820" s="77">
        <v>2</v>
      </c>
      <c r="K820" s="92"/>
    </row>
    <row r="821" spans="1:11" ht="20" x14ac:dyDescent="0.25">
      <c r="A821" s="14" t="s">
        <v>2995</v>
      </c>
      <c r="B821" s="14" t="s">
        <v>4701</v>
      </c>
      <c r="C821" s="14" t="s">
        <v>4702</v>
      </c>
      <c r="D821" s="16">
        <v>46007</v>
      </c>
      <c r="E821" s="16"/>
      <c r="F821" s="14" t="s">
        <v>3984</v>
      </c>
      <c r="G821" s="14" t="s">
        <v>3637</v>
      </c>
      <c r="H821" s="14" t="s">
        <v>3638</v>
      </c>
      <c r="I821" s="15">
        <v>400</v>
      </c>
      <c r="J821" s="77">
        <v>2</v>
      </c>
      <c r="K821" s="92"/>
    </row>
    <row r="822" spans="1:11" ht="20" x14ac:dyDescent="0.25">
      <c r="A822" s="14" t="s">
        <v>2995</v>
      </c>
      <c r="B822" s="14" t="s">
        <v>4703</v>
      </c>
      <c r="C822" s="14" t="s">
        <v>3947</v>
      </c>
      <c r="D822" s="16">
        <v>46013</v>
      </c>
      <c r="E822" s="16"/>
      <c r="F822" s="14" t="s">
        <v>4535</v>
      </c>
      <c r="G822" s="14" t="s">
        <v>3495</v>
      </c>
      <c r="H822" s="14" t="s">
        <v>3496</v>
      </c>
      <c r="I822" s="15">
        <v>1100</v>
      </c>
      <c r="J822" s="77">
        <v>2</v>
      </c>
      <c r="K822" s="92"/>
    </row>
    <row r="823" spans="1:11" ht="20" x14ac:dyDescent="0.25">
      <c r="A823" s="14" t="s">
        <v>2995</v>
      </c>
      <c r="B823" s="14" t="s">
        <v>4704</v>
      </c>
      <c r="C823" s="14" t="s">
        <v>4705</v>
      </c>
      <c r="D823" s="16">
        <v>46013</v>
      </c>
      <c r="E823" s="16"/>
      <c r="F823" s="14" t="s">
        <v>4535</v>
      </c>
      <c r="G823" s="14" t="s">
        <v>3637</v>
      </c>
      <c r="H823" s="14" t="s">
        <v>3638</v>
      </c>
      <c r="I823" s="15">
        <v>400</v>
      </c>
      <c r="J823" s="77">
        <v>2</v>
      </c>
      <c r="K823" s="92"/>
    </row>
    <row r="824" spans="1:11" ht="20" x14ac:dyDescent="0.25">
      <c r="A824" s="14" t="s">
        <v>2995</v>
      </c>
      <c r="B824" s="14" t="s">
        <v>4706</v>
      </c>
      <c r="C824" s="14" t="s">
        <v>4707</v>
      </c>
      <c r="D824" s="16">
        <v>46006</v>
      </c>
      <c r="E824" s="16"/>
      <c r="F824" s="14" t="s">
        <v>4708</v>
      </c>
      <c r="G824" s="14" t="s">
        <v>3286</v>
      </c>
      <c r="H824" s="14" t="s">
        <v>3287</v>
      </c>
      <c r="I824" s="15">
        <v>2527.04</v>
      </c>
      <c r="J824" s="77">
        <v>3</v>
      </c>
      <c r="K824" s="92"/>
    </row>
    <row r="825" spans="1:11" ht="20" x14ac:dyDescent="0.25">
      <c r="A825" s="14" t="s">
        <v>2995</v>
      </c>
      <c r="B825" s="14" t="s">
        <v>4709</v>
      </c>
      <c r="C825" s="14" t="s">
        <v>3261</v>
      </c>
      <c r="D825" s="16">
        <v>46013</v>
      </c>
      <c r="E825" s="16"/>
      <c r="F825" s="14" t="s">
        <v>4710</v>
      </c>
      <c r="G825" s="14" t="s">
        <v>3221</v>
      </c>
      <c r="H825" s="14" t="s">
        <v>3222</v>
      </c>
      <c r="I825" s="15">
        <v>402</v>
      </c>
      <c r="J825" s="77">
        <v>3</v>
      </c>
      <c r="K825" s="92"/>
    </row>
    <row r="826" spans="1:11" ht="20" x14ac:dyDescent="0.25">
      <c r="A826" s="14" t="s">
        <v>2995</v>
      </c>
      <c r="B826" s="14" t="s">
        <v>4711</v>
      </c>
      <c r="C826" s="14" t="s">
        <v>4712</v>
      </c>
      <c r="D826" s="16">
        <v>46007</v>
      </c>
      <c r="E826" s="16"/>
      <c r="F826" s="14" t="s">
        <v>4713</v>
      </c>
      <c r="G826" s="14" t="s">
        <v>3326</v>
      </c>
      <c r="H826" s="14" t="s">
        <v>3327</v>
      </c>
      <c r="I826" s="15">
        <v>184.5</v>
      </c>
      <c r="J826" s="77">
        <v>4</v>
      </c>
      <c r="K826" s="92"/>
    </row>
    <row r="827" spans="1:11" ht="20" x14ac:dyDescent="0.25">
      <c r="A827" s="14" t="s">
        <v>2995</v>
      </c>
      <c r="B827" s="14" t="s">
        <v>4714</v>
      </c>
      <c r="C827" s="14" t="s">
        <v>4715</v>
      </c>
      <c r="D827" s="16">
        <v>46013</v>
      </c>
      <c r="E827" s="16"/>
      <c r="F827" s="14" t="s">
        <v>4716</v>
      </c>
      <c r="G827" s="14" t="s">
        <v>3291</v>
      </c>
      <c r="H827" s="14" t="s">
        <v>3292</v>
      </c>
      <c r="I827" s="15">
        <v>678.65</v>
      </c>
      <c r="J827" s="77">
        <v>4</v>
      </c>
      <c r="K827" s="92"/>
    </row>
    <row r="828" spans="1:11" ht="20" x14ac:dyDescent="0.25">
      <c r="A828" s="14" t="s">
        <v>2995</v>
      </c>
      <c r="B828" s="14" t="s">
        <v>4717</v>
      </c>
      <c r="C828" s="14" t="s">
        <v>4718</v>
      </c>
      <c r="D828" s="16">
        <v>46013</v>
      </c>
      <c r="E828" s="16"/>
      <c r="F828" s="14" t="s">
        <v>4719</v>
      </c>
      <c r="G828" s="14" t="s">
        <v>3291</v>
      </c>
      <c r="H828" s="14" t="s">
        <v>3292</v>
      </c>
      <c r="I828" s="15">
        <v>125.95</v>
      </c>
      <c r="J828" s="77">
        <v>4</v>
      </c>
      <c r="K828" s="92"/>
    </row>
    <row r="829" spans="1:11" ht="20" x14ac:dyDescent="0.25">
      <c r="A829" s="14" t="s">
        <v>2995</v>
      </c>
      <c r="B829" s="14" t="s">
        <v>4720</v>
      </c>
      <c r="C829" s="14" t="s">
        <v>4721</v>
      </c>
      <c r="D829" s="16">
        <v>46007</v>
      </c>
      <c r="E829" s="16"/>
      <c r="F829" s="14" t="s">
        <v>4722</v>
      </c>
      <c r="G829" s="14" t="s">
        <v>3719</v>
      </c>
      <c r="H829" s="14" t="s">
        <v>3720</v>
      </c>
      <c r="I829" s="15">
        <v>180</v>
      </c>
      <c r="J829" s="77">
        <v>2</v>
      </c>
      <c r="K829" s="92"/>
    </row>
    <row r="830" spans="1:11" ht="30" x14ac:dyDescent="0.25">
      <c r="A830" s="14" t="s">
        <v>2995</v>
      </c>
      <c r="B830" s="14" t="s">
        <v>4723</v>
      </c>
      <c r="C830" s="14" t="s">
        <v>4724</v>
      </c>
      <c r="D830" s="16">
        <v>46007</v>
      </c>
      <c r="E830" s="16"/>
      <c r="F830" s="14" t="s">
        <v>4725</v>
      </c>
      <c r="G830" s="14" t="s">
        <v>3719</v>
      </c>
      <c r="H830" s="14" t="s">
        <v>3720</v>
      </c>
      <c r="I830" s="15">
        <v>714</v>
      </c>
      <c r="J830" s="77">
        <v>3</v>
      </c>
      <c r="K830" s="92"/>
    </row>
    <row r="831" spans="1:11" ht="12.5" x14ac:dyDescent="0.25">
      <c r="A831" s="14" t="s">
        <v>2995</v>
      </c>
      <c r="B831" s="14" t="s">
        <v>4726</v>
      </c>
      <c r="C831" s="14" t="s">
        <v>4727</v>
      </c>
      <c r="D831" s="16">
        <v>46007</v>
      </c>
      <c r="E831" s="16"/>
      <c r="F831" s="14" t="s">
        <v>4728</v>
      </c>
      <c r="G831" s="14" t="s">
        <v>3719</v>
      </c>
      <c r="H831" s="14" t="s">
        <v>3720</v>
      </c>
      <c r="I831" s="15">
        <v>577.02</v>
      </c>
      <c r="J831" s="77">
        <v>2</v>
      </c>
      <c r="K831" s="92"/>
    </row>
    <row r="832" spans="1:11" ht="12.5" x14ac:dyDescent="0.25">
      <c r="A832" s="14" t="s">
        <v>2995</v>
      </c>
      <c r="B832" s="14" t="s">
        <v>4729</v>
      </c>
      <c r="C832" s="14" t="s">
        <v>4730</v>
      </c>
      <c r="D832" s="16">
        <v>46007</v>
      </c>
      <c r="E832" s="16"/>
      <c r="F832" s="14" t="s">
        <v>4731</v>
      </c>
      <c r="G832" s="14" t="s">
        <v>3719</v>
      </c>
      <c r="H832" s="14" t="s">
        <v>3720</v>
      </c>
      <c r="I832" s="15">
        <v>37.5</v>
      </c>
      <c r="J832" s="77">
        <v>3</v>
      </c>
      <c r="K832" s="92"/>
    </row>
    <row r="833" spans="1:11" ht="20" x14ac:dyDescent="0.25">
      <c r="A833" s="14" t="s">
        <v>2995</v>
      </c>
      <c r="B833" s="14" t="s">
        <v>4732</v>
      </c>
      <c r="C833" s="14" t="s">
        <v>4733</v>
      </c>
      <c r="D833" s="16">
        <v>46003</v>
      </c>
      <c r="E833" s="16"/>
      <c r="F833" s="14" t="s">
        <v>4734</v>
      </c>
      <c r="G833" s="14" t="s">
        <v>3331</v>
      </c>
      <c r="H833" s="14" t="s">
        <v>3332</v>
      </c>
      <c r="I833" s="15">
        <v>117.8</v>
      </c>
      <c r="J833" s="77">
        <v>2</v>
      </c>
      <c r="K833" s="92"/>
    </row>
    <row r="834" spans="1:11" ht="20" x14ac:dyDescent="0.25">
      <c r="A834" s="14" t="s">
        <v>2995</v>
      </c>
      <c r="B834" s="14" t="s">
        <v>4735</v>
      </c>
      <c r="C834" s="14" t="s">
        <v>4736</v>
      </c>
      <c r="D834" s="16">
        <v>46007</v>
      </c>
      <c r="E834" s="16"/>
      <c r="F834" s="14" t="s">
        <v>4737</v>
      </c>
      <c r="G834" s="14" t="s">
        <v>3719</v>
      </c>
      <c r="H834" s="14" t="s">
        <v>3720</v>
      </c>
      <c r="I834" s="15">
        <v>400</v>
      </c>
      <c r="J834" s="77">
        <v>3</v>
      </c>
      <c r="K834" s="92"/>
    </row>
    <row r="835" spans="1:11" ht="20" x14ac:dyDescent="0.25">
      <c r="A835" s="14" t="s">
        <v>2995</v>
      </c>
      <c r="B835" s="14" t="s">
        <v>4738</v>
      </c>
      <c r="C835" s="14" t="s">
        <v>4739</v>
      </c>
      <c r="D835" s="16">
        <v>46013</v>
      </c>
      <c r="E835" s="16"/>
      <c r="F835" s="14" t="s">
        <v>4132</v>
      </c>
      <c r="G835" s="14" t="s">
        <v>5864</v>
      </c>
      <c r="H835" s="14" t="s">
        <v>4133</v>
      </c>
      <c r="I835" s="15">
        <v>101.07</v>
      </c>
      <c r="J835" s="77">
        <v>2</v>
      </c>
      <c r="K835" s="92"/>
    </row>
    <row r="836" spans="1:11" ht="20" x14ac:dyDescent="0.25">
      <c r="A836" s="14" t="s">
        <v>2995</v>
      </c>
      <c r="B836" s="14" t="s">
        <v>4740</v>
      </c>
      <c r="C836" s="14" t="s">
        <v>4741</v>
      </c>
      <c r="D836" s="16">
        <v>46013</v>
      </c>
      <c r="E836" s="16"/>
      <c r="F836" s="14" t="s">
        <v>4742</v>
      </c>
      <c r="G836" s="14" t="s">
        <v>3316</v>
      </c>
      <c r="H836" s="14" t="s">
        <v>3612</v>
      </c>
      <c r="I836" s="15">
        <v>307.5</v>
      </c>
      <c r="J836" s="77">
        <v>4</v>
      </c>
      <c r="K836" s="92"/>
    </row>
    <row r="837" spans="1:11" ht="20" x14ac:dyDescent="0.25">
      <c r="A837" s="14" t="s">
        <v>2995</v>
      </c>
      <c r="B837" s="14" t="s">
        <v>4743</v>
      </c>
      <c r="C837" s="14" t="s">
        <v>4002</v>
      </c>
      <c r="D837" s="16">
        <v>46003</v>
      </c>
      <c r="E837" s="16"/>
      <c r="F837" s="14" t="s">
        <v>4535</v>
      </c>
      <c r="G837" s="14" t="s">
        <v>3626</v>
      </c>
      <c r="H837" s="14" t="s">
        <v>3627</v>
      </c>
      <c r="I837" s="15">
        <v>500</v>
      </c>
      <c r="J837" s="77">
        <v>2</v>
      </c>
      <c r="K837" s="92"/>
    </row>
    <row r="838" spans="1:11" ht="20" x14ac:dyDescent="0.25">
      <c r="A838" s="14" t="s">
        <v>2995</v>
      </c>
      <c r="B838" s="14" t="s">
        <v>4744</v>
      </c>
      <c r="C838" s="14" t="s">
        <v>4014</v>
      </c>
      <c r="D838" s="16">
        <v>46003</v>
      </c>
      <c r="E838" s="16"/>
      <c r="F838" s="14" t="s">
        <v>4535</v>
      </c>
      <c r="G838" s="14" t="s">
        <v>3603</v>
      </c>
      <c r="H838" s="14" t="s">
        <v>3604</v>
      </c>
      <c r="I838" s="15">
        <v>400</v>
      </c>
      <c r="J838" s="77">
        <v>2</v>
      </c>
      <c r="K838" s="92"/>
    </row>
    <row r="839" spans="1:11" ht="20" x14ac:dyDescent="0.25">
      <c r="A839" s="14" t="s">
        <v>2995</v>
      </c>
      <c r="B839" s="14" t="s">
        <v>4745</v>
      </c>
      <c r="C839" s="14" t="s">
        <v>4746</v>
      </c>
      <c r="D839" s="16">
        <v>46003</v>
      </c>
      <c r="E839" s="16"/>
      <c r="F839" s="14" t="s">
        <v>4747</v>
      </c>
      <c r="G839" s="14" t="s">
        <v>5883</v>
      </c>
      <c r="H839" s="14" t="s">
        <v>4748</v>
      </c>
      <c r="I839" s="15">
        <v>156.4</v>
      </c>
      <c r="J839" s="77">
        <v>2</v>
      </c>
      <c r="K839" s="92"/>
    </row>
    <row r="840" spans="1:11" ht="20" x14ac:dyDescent="0.25">
      <c r="A840" s="14" t="s">
        <v>2995</v>
      </c>
      <c r="B840" s="14" t="s">
        <v>4749</v>
      </c>
      <c r="C840" s="14" t="s">
        <v>4750</v>
      </c>
      <c r="D840" s="16">
        <v>46003</v>
      </c>
      <c r="E840" s="16"/>
      <c r="F840" s="14" t="s">
        <v>4535</v>
      </c>
      <c r="G840" s="14" t="s">
        <v>3419</v>
      </c>
      <c r="H840" s="14" t="s">
        <v>4188</v>
      </c>
      <c r="I840" s="15">
        <v>400</v>
      </c>
      <c r="J840" s="77">
        <v>2</v>
      </c>
      <c r="K840" s="92"/>
    </row>
    <row r="841" spans="1:11" ht="20" x14ac:dyDescent="0.25">
      <c r="A841" s="14" t="s">
        <v>2995</v>
      </c>
      <c r="B841" s="14" t="s">
        <v>4751</v>
      </c>
      <c r="C841" s="14" t="s">
        <v>4752</v>
      </c>
      <c r="D841" s="16">
        <v>46003</v>
      </c>
      <c r="E841" s="16"/>
      <c r="F841" s="14" t="s">
        <v>4132</v>
      </c>
      <c r="G841" s="14" t="s">
        <v>5864</v>
      </c>
      <c r="H841" s="14" t="s">
        <v>4133</v>
      </c>
      <c r="I841" s="15">
        <v>8.39</v>
      </c>
      <c r="J841" s="77">
        <v>2</v>
      </c>
      <c r="K841" s="92"/>
    </row>
    <row r="842" spans="1:11" ht="20" x14ac:dyDescent="0.25">
      <c r="A842" s="14" t="s">
        <v>2995</v>
      </c>
      <c r="B842" s="14" t="s">
        <v>4753</v>
      </c>
      <c r="C842" s="14" t="s">
        <v>4754</v>
      </c>
      <c r="D842" s="16">
        <v>46003</v>
      </c>
      <c r="E842" s="16"/>
      <c r="F842" s="14" t="s">
        <v>4755</v>
      </c>
      <c r="G842" s="14" t="s">
        <v>5884</v>
      </c>
      <c r="H842" s="14" t="s">
        <v>4756</v>
      </c>
      <c r="I842" s="15">
        <v>105.5</v>
      </c>
      <c r="J842" s="77">
        <v>2</v>
      </c>
      <c r="K842" s="92"/>
    </row>
    <row r="843" spans="1:11" ht="20" x14ac:dyDescent="0.25">
      <c r="A843" s="14" t="s">
        <v>2995</v>
      </c>
      <c r="B843" s="14" t="s">
        <v>4757</v>
      </c>
      <c r="C843" s="14" t="s">
        <v>4758</v>
      </c>
      <c r="D843" s="16">
        <v>46003</v>
      </c>
      <c r="E843" s="16"/>
      <c r="F843" s="14" t="s">
        <v>4759</v>
      </c>
      <c r="G843" s="14" t="s">
        <v>5884</v>
      </c>
      <c r="H843" s="14" t="s">
        <v>4756</v>
      </c>
      <c r="I843" s="15">
        <v>105.5</v>
      </c>
      <c r="J843" s="77">
        <v>2</v>
      </c>
      <c r="K843" s="92"/>
    </row>
    <row r="844" spans="1:11" ht="20" x14ac:dyDescent="0.25">
      <c r="A844" s="14" t="s">
        <v>2995</v>
      </c>
      <c r="B844" s="14" t="s">
        <v>4760</v>
      </c>
      <c r="C844" s="14" t="s">
        <v>3880</v>
      </c>
      <c r="D844" s="16">
        <v>46013</v>
      </c>
      <c r="E844" s="16"/>
      <c r="F844" s="14" t="s">
        <v>4761</v>
      </c>
      <c r="G844" s="14" t="s">
        <v>3565</v>
      </c>
      <c r="H844" s="14" t="s">
        <v>3566</v>
      </c>
      <c r="I844" s="15">
        <v>500</v>
      </c>
      <c r="J844" s="77">
        <v>2</v>
      </c>
      <c r="K844" s="92"/>
    </row>
    <row r="845" spans="1:11" ht="20" x14ac:dyDescent="0.25">
      <c r="A845" s="14" t="s">
        <v>2995</v>
      </c>
      <c r="B845" s="14" t="s">
        <v>4762</v>
      </c>
      <c r="C845" s="14" t="s">
        <v>4763</v>
      </c>
      <c r="D845" s="16">
        <v>46003</v>
      </c>
      <c r="E845" s="16"/>
      <c r="F845" s="14" t="s">
        <v>4764</v>
      </c>
      <c r="G845" s="14" t="s">
        <v>3331</v>
      </c>
      <c r="H845" s="14" t="s">
        <v>3332</v>
      </c>
      <c r="I845" s="15">
        <v>88.8</v>
      </c>
      <c r="J845" s="77">
        <v>4</v>
      </c>
      <c r="K845" s="92"/>
    </row>
    <row r="846" spans="1:11" ht="20" x14ac:dyDescent="0.25">
      <c r="A846" s="14" t="s">
        <v>2995</v>
      </c>
      <c r="B846" s="14" t="s">
        <v>4765</v>
      </c>
      <c r="C846" s="14" t="s">
        <v>4766</v>
      </c>
      <c r="D846" s="16">
        <v>46013</v>
      </c>
      <c r="E846" s="16"/>
      <c r="F846" s="14" t="s">
        <v>4767</v>
      </c>
      <c r="G846" s="14" t="s">
        <v>3506</v>
      </c>
      <c r="H846" s="14" t="s">
        <v>3507</v>
      </c>
      <c r="I846" s="15">
        <v>242.56</v>
      </c>
      <c r="J846" s="77">
        <v>3</v>
      </c>
      <c r="K846" s="92"/>
    </row>
    <row r="847" spans="1:11" ht="20" x14ac:dyDescent="0.25">
      <c r="A847" s="14" t="s">
        <v>2995</v>
      </c>
      <c r="B847" s="14" t="s">
        <v>4768</v>
      </c>
      <c r="C847" s="14" t="s">
        <v>4769</v>
      </c>
      <c r="D847" s="16">
        <v>46003</v>
      </c>
      <c r="E847" s="16"/>
      <c r="F847" s="14" t="s">
        <v>4770</v>
      </c>
      <c r="G847" s="14" t="s">
        <v>3378</v>
      </c>
      <c r="H847" s="14" t="s">
        <v>3379</v>
      </c>
      <c r="I847" s="15">
        <v>159.1</v>
      </c>
      <c r="J847" s="77">
        <v>2</v>
      </c>
      <c r="K847" s="92"/>
    </row>
    <row r="848" spans="1:11" ht="20" x14ac:dyDescent="0.25">
      <c r="A848" s="14" t="s">
        <v>2995</v>
      </c>
      <c r="B848" s="14" t="s">
        <v>4771</v>
      </c>
      <c r="C848" s="14" t="s">
        <v>3297</v>
      </c>
      <c r="D848" s="16">
        <v>46010</v>
      </c>
      <c r="E848" s="16"/>
      <c r="F848" s="14" t="s">
        <v>4772</v>
      </c>
      <c r="G848" s="14" t="s">
        <v>3436</v>
      </c>
      <c r="H848" s="14" t="s">
        <v>3437</v>
      </c>
      <c r="I848" s="15">
        <v>840</v>
      </c>
      <c r="J848" s="77">
        <v>2</v>
      </c>
      <c r="K848" s="92"/>
    </row>
    <row r="849" spans="1:11" ht="20" x14ac:dyDescent="0.25">
      <c r="A849" s="14" t="s">
        <v>2995</v>
      </c>
      <c r="B849" s="14" t="s">
        <v>4773</v>
      </c>
      <c r="C849" s="14" t="s">
        <v>3223</v>
      </c>
      <c r="D849" s="16">
        <v>46013</v>
      </c>
      <c r="E849" s="16"/>
      <c r="F849" s="14" t="s">
        <v>4774</v>
      </c>
      <c r="G849" s="14" t="s">
        <v>3345</v>
      </c>
      <c r="H849" s="14" t="s">
        <v>3346</v>
      </c>
      <c r="I849" s="15">
        <v>88.8</v>
      </c>
      <c r="J849" s="77">
        <v>4</v>
      </c>
      <c r="K849" s="92"/>
    </row>
    <row r="850" spans="1:11" ht="20" x14ac:dyDescent="0.25">
      <c r="A850" s="14" t="s">
        <v>2995</v>
      </c>
      <c r="B850" s="14" t="s">
        <v>4775</v>
      </c>
      <c r="C850" s="14" t="s">
        <v>4776</v>
      </c>
      <c r="D850" s="16">
        <v>46013</v>
      </c>
      <c r="E850" s="16"/>
      <c r="F850" s="14" t="s">
        <v>4761</v>
      </c>
      <c r="G850" s="14" t="s">
        <v>3614</v>
      </c>
      <c r="H850" s="14" t="s">
        <v>3985</v>
      </c>
      <c r="I850" s="15">
        <v>350</v>
      </c>
      <c r="J850" s="77">
        <v>2</v>
      </c>
      <c r="K850" s="92"/>
    </row>
    <row r="851" spans="1:11" ht="20" x14ac:dyDescent="0.25">
      <c r="A851" s="14" t="s">
        <v>2995</v>
      </c>
      <c r="B851" s="14" t="s">
        <v>4777</v>
      </c>
      <c r="C851" s="14" t="s">
        <v>3485</v>
      </c>
      <c r="D851" s="16">
        <v>46013</v>
      </c>
      <c r="E851" s="16"/>
      <c r="F851" s="14" t="s">
        <v>4761</v>
      </c>
      <c r="G851" s="14" t="s">
        <v>3443</v>
      </c>
      <c r="H851" s="14" t="s">
        <v>3444</v>
      </c>
      <c r="I851" s="15">
        <v>1100</v>
      </c>
      <c r="J851" s="77">
        <v>2</v>
      </c>
      <c r="K851" s="92"/>
    </row>
    <row r="852" spans="1:11" ht="20" x14ac:dyDescent="0.25">
      <c r="A852" s="14" t="s">
        <v>2995</v>
      </c>
      <c r="B852" s="14" t="s">
        <v>4778</v>
      </c>
      <c r="C852" s="14" t="s">
        <v>4779</v>
      </c>
      <c r="D852" s="16">
        <v>46010</v>
      </c>
      <c r="E852" s="16"/>
      <c r="F852" s="14" t="s">
        <v>4761</v>
      </c>
      <c r="G852" s="14" t="s">
        <v>3424</v>
      </c>
      <c r="H852" s="14" t="s">
        <v>3425</v>
      </c>
      <c r="I852" s="15">
        <v>700</v>
      </c>
      <c r="J852" s="77">
        <v>2</v>
      </c>
      <c r="K852" s="92"/>
    </row>
    <row r="853" spans="1:11" ht="20" x14ac:dyDescent="0.25">
      <c r="A853" s="14" t="s">
        <v>2995</v>
      </c>
      <c r="B853" s="14" t="s">
        <v>4780</v>
      </c>
      <c r="C853" s="14" t="s">
        <v>3334</v>
      </c>
      <c r="D853" s="16">
        <v>46013</v>
      </c>
      <c r="E853" s="16"/>
      <c r="F853" s="14" t="s">
        <v>4761</v>
      </c>
      <c r="G853" s="14" t="s">
        <v>3432</v>
      </c>
      <c r="H853" s="14" t="s">
        <v>3433</v>
      </c>
      <c r="I853" s="15">
        <v>400</v>
      </c>
      <c r="J853" s="77">
        <v>2</v>
      </c>
      <c r="K853" s="92"/>
    </row>
    <row r="854" spans="1:11" ht="20" x14ac:dyDescent="0.25">
      <c r="A854" s="14" t="s">
        <v>2995</v>
      </c>
      <c r="B854" s="14" t="s">
        <v>4781</v>
      </c>
      <c r="C854" s="14" t="s">
        <v>4782</v>
      </c>
      <c r="D854" s="16">
        <v>46013</v>
      </c>
      <c r="E854" s="16"/>
      <c r="F854" s="14" t="s">
        <v>4783</v>
      </c>
      <c r="G854" s="14" t="s">
        <v>5885</v>
      </c>
      <c r="H854" s="14" t="s">
        <v>4784</v>
      </c>
      <c r="I854" s="15">
        <v>111.5</v>
      </c>
      <c r="J854" s="77">
        <v>2</v>
      </c>
      <c r="K854" s="92"/>
    </row>
    <row r="855" spans="1:11" ht="20" x14ac:dyDescent="0.25">
      <c r="A855" s="14" t="s">
        <v>2995</v>
      </c>
      <c r="B855" s="14" t="s">
        <v>4785</v>
      </c>
      <c r="C855" s="14" t="s">
        <v>3485</v>
      </c>
      <c r="D855" s="16">
        <v>46013</v>
      </c>
      <c r="E855" s="16"/>
      <c r="F855" s="14" t="s">
        <v>4786</v>
      </c>
      <c r="G855" s="14" t="s">
        <v>3547</v>
      </c>
      <c r="H855" s="14" t="s">
        <v>3548</v>
      </c>
      <c r="I855" s="15">
        <v>2000</v>
      </c>
      <c r="J855" s="77">
        <v>2</v>
      </c>
      <c r="K855" s="92"/>
    </row>
    <row r="856" spans="1:11" ht="20" x14ac:dyDescent="0.25">
      <c r="A856" s="14" t="s">
        <v>2995</v>
      </c>
      <c r="B856" s="14" t="s">
        <v>4787</v>
      </c>
      <c r="C856" s="14" t="s">
        <v>4776</v>
      </c>
      <c r="D856" s="16">
        <v>46013</v>
      </c>
      <c r="E856" s="16"/>
      <c r="F856" s="14" t="s">
        <v>4761</v>
      </c>
      <c r="G856" s="14" t="s">
        <v>3428</v>
      </c>
      <c r="H856" s="14" t="s">
        <v>3429</v>
      </c>
      <c r="I856" s="15">
        <v>2000</v>
      </c>
      <c r="J856" s="77">
        <v>2</v>
      </c>
      <c r="K856" s="92"/>
    </row>
    <row r="857" spans="1:11" ht="20" x14ac:dyDescent="0.25">
      <c r="A857" s="14" t="s">
        <v>2995</v>
      </c>
      <c r="B857" s="14" t="s">
        <v>4788</v>
      </c>
      <c r="C857" s="14" t="s">
        <v>4670</v>
      </c>
      <c r="D857" s="16">
        <v>46013</v>
      </c>
      <c r="E857" s="16"/>
      <c r="F857" s="14" t="s">
        <v>4761</v>
      </c>
      <c r="G857" s="14" t="s">
        <v>3573</v>
      </c>
      <c r="H857" s="14" t="s">
        <v>3574</v>
      </c>
      <c r="I857" s="15">
        <v>400</v>
      </c>
      <c r="J857" s="77">
        <v>2</v>
      </c>
      <c r="K857" s="92"/>
    </row>
    <row r="858" spans="1:11" ht="20" x14ac:dyDescent="0.25">
      <c r="A858" s="14" t="s">
        <v>2995</v>
      </c>
      <c r="B858" s="14" t="s">
        <v>4789</v>
      </c>
      <c r="C858" s="14" t="s">
        <v>4790</v>
      </c>
      <c r="D858" s="16">
        <v>46013</v>
      </c>
      <c r="E858" s="16"/>
      <c r="F858" s="14" t="s">
        <v>4761</v>
      </c>
      <c r="G858" s="14" t="s">
        <v>5849</v>
      </c>
      <c r="H858" s="14" t="s">
        <v>4012</v>
      </c>
      <c r="I858" s="15">
        <v>300</v>
      </c>
      <c r="J858" s="77">
        <v>2</v>
      </c>
      <c r="K858" s="92"/>
    </row>
    <row r="859" spans="1:11" ht="20" x14ac:dyDescent="0.25">
      <c r="A859" s="14" t="s">
        <v>2995</v>
      </c>
      <c r="B859" s="14" t="s">
        <v>4791</v>
      </c>
      <c r="C859" s="14" t="s">
        <v>3524</v>
      </c>
      <c r="D859" s="16">
        <v>46013</v>
      </c>
      <c r="E859" s="16"/>
      <c r="F859" s="14" t="s">
        <v>4761</v>
      </c>
      <c r="G859" s="14" t="s">
        <v>5852</v>
      </c>
      <c r="H859" s="14" t="s">
        <v>4047</v>
      </c>
      <c r="I859" s="15">
        <v>300</v>
      </c>
      <c r="J859" s="77">
        <v>2</v>
      </c>
      <c r="K859" s="92"/>
    </row>
    <row r="860" spans="1:11" ht="20" x14ac:dyDescent="0.25">
      <c r="A860" s="14" t="s">
        <v>2995</v>
      </c>
      <c r="B860" s="14" t="s">
        <v>4792</v>
      </c>
      <c r="C860" s="14" t="s">
        <v>4035</v>
      </c>
      <c r="D860" s="16">
        <v>46013</v>
      </c>
      <c r="E860" s="16"/>
      <c r="F860" s="14" t="s">
        <v>4761</v>
      </c>
      <c r="G860" s="14" t="s">
        <v>5865</v>
      </c>
      <c r="H860" s="14" t="s">
        <v>4141</v>
      </c>
      <c r="I860" s="15">
        <v>400</v>
      </c>
      <c r="J860" s="77">
        <v>2</v>
      </c>
      <c r="K860" s="92"/>
    </row>
    <row r="861" spans="1:11" ht="20" x14ac:dyDescent="0.25">
      <c r="A861" s="14" t="s">
        <v>2995</v>
      </c>
      <c r="B861" s="14" t="s">
        <v>4793</v>
      </c>
      <c r="C861" s="14" t="s">
        <v>4794</v>
      </c>
      <c r="D861" s="16">
        <v>46013</v>
      </c>
      <c r="E861" s="16"/>
      <c r="F861" s="14" t="s">
        <v>4795</v>
      </c>
      <c r="G861" s="14" t="s">
        <v>5856</v>
      </c>
      <c r="H861" s="14" t="s">
        <v>4077</v>
      </c>
      <c r="I861" s="15">
        <v>680.15</v>
      </c>
      <c r="J861" s="77">
        <v>2</v>
      </c>
      <c r="K861" s="92"/>
    </row>
    <row r="862" spans="1:11" ht="20" x14ac:dyDescent="0.25">
      <c r="A862" s="14" t="s">
        <v>2995</v>
      </c>
      <c r="B862" s="14" t="s">
        <v>4796</v>
      </c>
      <c r="C862" s="14" t="s">
        <v>3992</v>
      </c>
      <c r="D862" s="16">
        <v>45996</v>
      </c>
      <c r="E862" s="16"/>
      <c r="F862" s="14" t="s">
        <v>4645</v>
      </c>
      <c r="G862" s="14" t="s">
        <v>3456</v>
      </c>
      <c r="H862" s="14" t="s">
        <v>3457</v>
      </c>
      <c r="I862" s="15">
        <v>2700</v>
      </c>
      <c r="J862" s="77">
        <v>2</v>
      </c>
      <c r="K862" s="92"/>
    </row>
    <row r="863" spans="1:11" ht="20" x14ac:dyDescent="0.25">
      <c r="A863" s="14" t="s">
        <v>2995</v>
      </c>
      <c r="B863" s="14" t="s">
        <v>4797</v>
      </c>
      <c r="C863" s="14" t="s">
        <v>4444</v>
      </c>
      <c r="D863" s="16">
        <v>46013</v>
      </c>
      <c r="E863" s="16"/>
      <c r="F863" s="14" t="s">
        <v>4798</v>
      </c>
      <c r="G863" s="14" t="s">
        <v>5846</v>
      </c>
      <c r="H863" s="14" t="s">
        <v>4003</v>
      </c>
      <c r="I863" s="15">
        <v>600</v>
      </c>
      <c r="J863" s="77">
        <v>2</v>
      </c>
      <c r="K863" s="92"/>
    </row>
    <row r="864" spans="1:11" ht="20" x14ac:dyDescent="0.25">
      <c r="A864" s="14" t="s">
        <v>2995</v>
      </c>
      <c r="B864" s="14" t="s">
        <v>4799</v>
      </c>
      <c r="C864" s="14" t="s">
        <v>4800</v>
      </c>
      <c r="D864" s="16">
        <v>46013</v>
      </c>
      <c r="E864" s="16"/>
      <c r="F864" s="14" t="s">
        <v>4801</v>
      </c>
      <c r="G864" s="14" t="s">
        <v>5846</v>
      </c>
      <c r="H864" s="14" t="s">
        <v>4003</v>
      </c>
      <c r="I864" s="15">
        <v>353.9</v>
      </c>
      <c r="J864" s="77">
        <v>3</v>
      </c>
      <c r="K864" s="92"/>
    </row>
    <row r="865" spans="1:11" ht="30" x14ac:dyDescent="0.25">
      <c r="A865" s="14" t="s">
        <v>2995</v>
      </c>
      <c r="B865" s="14" t="s">
        <v>4802</v>
      </c>
      <c r="C865" s="14" t="s">
        <v>4803</v>
      </c>
      <c r="D865" s="16">
        <v>45982</v>
      </c>
      <c r="E865" s="16"/>
      <c r="F865" s="14" t="s">
        <v>4804</v>
      </c>
      <c r="G865" s="14" t="s">
        <v>5886</v>
      </c>
      <c r="H865" s="14" t="s">
        <v>4805</v>
      </c>
      <c r="I865" s="15">
        <v>1500</v>
      </c>
      <c r="J865" s="77">
        <v>3</v>
      </c>
      <c r="K865" s="92"/>
    </row>
    <row r="866" spans="1:11" ht="30" x14ac:dyDescent="0.25">
      <c r="A866" s="14" t="s">
        <v>2995</v>
      </c>
      <c r="B866" s="14" t="s">
        <v>4806</v>
      </c>
      <c r="C866" s="14" t="s">
        <v>4807</v>
      </c>
      <c r="D866" s="16">
        <v>46003</v>
      </c>
      <c r="E866" s="16"/>
      <c r="F866" s="14" t="s">
        <v>4804</v>
      </c>
      <c r="G866" s="14" t="s">
        <v>5886</v>
      </c>
      <c r="H866" s="14" t="s">
        <v>4805</v>
      </c>
      <c r="I866" s="15">
        <v>457.5</v>
      </c>
      <c r="J866" s="77">
        <v>3</v>
      </c>
      <c r="K866" s="92"/>
    </row>
    <row r="867" spans="1:11" ht="20" x14ac:dyDescent="0.25">
      <c r="A867" s="14" t="s">
        <v>2995</v>
      </c>
      <c r="B867" s="14" t="s">
        <v>4808</v>
      </c>
      <c r="C867" s="14" t="s">
        <v>4809</v>
      </c>
      <c r="D867" s="16">
        <v>46013</v>
      </c>
      <c r="E867" s="16"/>
      <c r="F867" s="14" t="s">
        <v>4810</v>
      </c>
      <c r="G867" s="14" t="s">
        <v>3513</v>
      </c>
      <c r="H867" s="14" t="s">
        <v>3514</v>
      </c>
      <c r="I867" s="15">
        <v>500</v>
      </c>
      <c r="J867" s="77">
        <v>2</v>
      </c>
      <c r="K867" s="92"/>
    </row>
    <row r="868" spans="1:11" ht="20" x14ac:dyDescent="0.25">
      <c r="A868" s="14" t="s">
        <v>2995</v>
      </c>
      <c r="B868" s="14" t="s">
        <v>4811</v>
      </c>
      <c r="C868" s="14" t="s">
        <v>4143</v>
      </c>
      <c r="D868" s="16">
        <v>46013</v>
      </c>
      <c r="E868" s="16"/>
      <c r="F868" s="14" t="s">
        <v>4761</v>
      </c>
      <c r="G868" s="14" t="s">
        <v>3474</v>
      </c>
      <c r="H868" s="14" t="s">
        <v>3475</v>
      </c>
      <c r="I868" s="15">
        <v>400</v>
      </c>
      <c r="J868" s="77">
        <v>2</v>
      </c>
      <c r="K868" s="92"/>
    </row>
    <row r="869" spans="1:11" ht="20" x14ac:dyDescent="0.25">
      <c r="A869" s="14" t="s">
        <v>2995</v>
      </c>
      <c r="B869" s="14" t="s">
        <v>4812</v>
      </c>
      <c r="C869" s="14" t="s">
        <v>4813</v>
      </c>
      <c r="D869" s="16">
        <v>45996</v>
      </c>
      <c r="E869" s="16"/>
      <c r="F869" s="14" t="s">
        <v>4645</v>
      </c>
      <c r="G869" s="14" t="s">
        <v>3482</v>
      </c>
      <c r="H869" s="14" t="s">
        <v>4611</v>
      </c>
      <c r="I869" s="15">
        <v>2500</v>
      </c>
      <c r="J869" s="77">
        <v>4</v>
      </c>
      <c r="K869" s="92"/>
    </row>
    <row r="870" spans="1:11" ht="12.5" x14ac:dyDescent="0.25">
      <c r="A870" s="14" t="s">
        <v>2995</v>
      </c>
      <c r="B870" s="14" t="s">
        <v>4814</v>
      </c>
      <c r="C870" s="14" t="s">
        <v>4105</v>
      </c>
      <c r="D870" s="16">
        <v>45996</v>
      </c>
      <c r="E870" s="16"/>
      <c r="F870" s="14" t="s">
        <v>4815</v>
      </c>
      <c r="G870" s="14" t="s">
        <v>3482</v>
      </c>
      <c r="H870" s="14" t="s">
        <v>4611</v>
      </c>
      <c r="I870" s="15">
        <v>600</v>
      </c>
      <c r="J870" s="77">
        <v>3</v>
      </c>
      <c r="K870" s="92"/>
    </row>
    <row r="871" spans="1:11" ht="12.5" x14ac:dyDescent="0.25">
      <c r="A871" s="14" t="s">
        <v>2995</v>
      </c>
      <c r="B871" s="14" t="s">
        <v>4816</v>
      </c>
      <c r="C871" s="14" t="s">
        <v>3998</v>
      </c>
      <c r="D871" s="16">
        <v>45996</v>
      </c>
      <c r="E871" s="16"/>
      <c r="F871" s="14" t="s">
        <v>4815</v>
      </c>
      <c r="G871" s="14" t="s">
        <v>3353</v>
      </c>
      <c r="H871" s="14" t="s">
        <v>3354</v>
      </c>
      <c r="I871" s="15">
        <v>600</v>
      </c>
      <c r="J871" s="77">
        <v>3</v>
      </c>
      <c r="K871" s="92"/>
    </row>
    <row r="872" spans="1:11" ht="20" x14ac:dyDescent="0.25">
      <c r="A872" s="14" t="s">
        <v>2995</v>
      </c>
      <c r="B872" s="14" t="s">
        <v>4817</v>
      </c>
      <c r="C872" s="14" t="s">
        <v>3470</v>
      </c>
      <c r="D872" s="16">
        <v>45996</v>
      </c>
      <c r="E872" s="16"/>
      <c r="F872" s="14" t="s">
        <v>4645</v>
      </c>
      <c r="G872" s="14" t="s">
        <v>3353</v>
      </c>
      <c r="H872" s="14" t="s">
        <v>3354</v>
      </c>
      <c r="I872" s="15">
        <v>300</v>
      </c>
      <c r="J872" s="77">
        <v>3</v>
      </c>
      <c r="K872" s="92"/>
    </row>
    <row r="873" spans="1:11" ht="12.5" x14ac:dyDescent="0.25">
      <c r="A873" s="14" t="s">
        <v>2995</v>
      </c>
      <c r="B873" s="14" t="s">
        <v>4818</v>
      </c>
      <c r="C873" s="14" t="s">
        <v>3550</v>
      </c>
      <c r="D873" s="16">
        <v>45996</v>
      </c>
      <c r="E873" s="16"/>
      <c r="F873" s="14" t="s">
        <v>4819</v>
      </c>
      <c r="G873" s="14" t="s">
        <v>3456</v>
      </c>
      <c r="H873" s="14" t="s">
        <v>3457</v>
      </c>
      <c r="I873" s="15">
        <v>600</v>
      </c>
      <c r="J873" s="77">
        <v>2</v>
      </c>
      <c r="K873" s="92"/>
    </row>
    <row r="874" spans="1:11" ht="12.5" x14ac:dyDescent="0.25">
      <c r="A874" s="14" t="s">
        <v>2995</v>
      </c>
      <c r="B874" s="14" t="s">
        <v>4820</v>
      </c>
      <c r="C874" s="14" t="s">
        <v>3348</v>
      </c>
      <c r="D874" s="16">
        <v>45996</v>
      </c>
      <c r="E874" s="16"/>
      <c r="F874" s="14" t="s">
        <v>4819</v>
      </c>
      <c r="G874" s="14" t="s">
        <v>3516</v>
      </c>
      <c r="H874" s="14" t="s">
        <v>3517</v>
      </c>
      <c r="I874" s="15">
        <v>600</v>
      </c>
      <c r="J874" s="77">
        <v>2</v>
      </c>
      <c r="K874" s="92"/>
    </row>
    <row r="875" spans="1:11" ht="20" x14ac:dyDescent="0.25">
      <c r="A875" s="14" t="s">
        <v>2995</v>
      </c>
      <c r="B875" s="14" t="s">
        <v>4821</v>
      </c>
      <c r="C875" s="14" t="s">
        <v>4822</v>
      </c>
      <c r="D875" s="16">
        <v>46003</v>
      </c>
      <c r="E875" s="16"/>
      <c r="F875" s="14" t="s">
        <v>4645</v>
      </c>
      <c r="G875" s="14" t="s">
        <v>3543</v>
      </c>
      <c r="H875" s="14" t="s">
        <v>4646</v>
      </c>
      <c r="I875" s="15">
        <v>2100</v>
      </c>
      <c r="J875" s="77">
        <v>3</v>
      </c>
      <c r="K875" s="92"/>
    </row>
    <row r="876" spans="1:11" ht="20" x14ac:dyDescent="0.25">
      <c r="A876" s="14" t="s">
        <v>2995</v>
      </c>
      <c r="B876" s="14" t="s">
        <v>4823</v>
      </c>
      <c r="C876" s="14" t="s">
        <v>3435</v>
      </c>
      <c r="D876" s="16">
        <v>46013</v>
      </c>
      <c r="E876" s="16"/>
      <c r="F876" s="14" t="s">
        <v>4761</v>
      </c>
      <c r="G876" s="14" t="s">
        <v>3632</v>
      </c>
      <c r="H876" s="14" t="s">
        <v>3633</v>
      </c>
      <c r="I876" s="15">
        <v>1100</v>
      </c>
      <c r="J876" s="77">
        <v>2</v>
      </c>
      <c r="K876" s="92"/>
    </row>
    <row r="877" spans="1:11" ht="12.5" x14ac:dyDescent="0.25">
      <c r="A877" s="14" t="s">
        <v>2995</v>
      </c>
      <c r="B877" s="14" t="s">
        <v>4824</v>
      </c>
      <c r="C877" s="14" t="s">
        <v>4825</v>
      </c>
      <c r="D877" s="16">
        <v>45996</v>
      </c>
      <c r="E877" s="16"/>
      <c r="F877" s="14" t="s">
        <v>4826</v>
      </c>
      <c r="G877" s="14" t="s">
        <v>5887</v>
      </c>
      <c r="H877" s="14" t="s">
        <v>4827</v>
      </c>
      <c r="I877" s="15">
        <v>600</v>
      </c>
      <c r="J877" s="77">
        <v>4</v>
      </c>
      <c r="K877" s="92"/>
    </row>
    <row r="878" spans="1:11" ht="20" x14ac:dyDescent="0.25">
      <c r="A878" s="14" t="s">
        <v>2995</v>
      </c>
      <c r="B878" s="14" t="s">
        <v>4828</v>
      </c>
      <c r="C878" s="14" t="s">
        <v>3126</v>
      </c>
      <c r="D878" s="16">
        <v>46013</v>
      </c>
      <c r="E878" s="16"/>
      <c r="F878" s="14" t="s">
        <v>4761</v>
      </c>
      <c r="G878" s="14" t="s">
        <v>5871</v>
      </c>
      <c r="H878" s="14" t="s">
        <v>4185</v>
      </c>
      <c r="I878" s="15">
        <v>300</v>
      </c>
      <c r="J878" s="77">
        <v>2</v>
      </c>
      <c r="K878" s="92"/>
    </row>
    <row r="879" spans="1:11" ht="20" x14ac:dyDescent="0.25">
      <c r="A879" s="14" t="s">
        <v>2995</v>
      </c>
      <c r="B879" s="14" t="s">
        <v>4829</v>
      </c>
      <c r="C879" s="14" t="s">
        <v>4830</v>
      </c>
      <c r="D879" s="16">
        <v>45996</v>
      </c>
      <c r="E879" s="16"/>
      <c r="F879" s="14" t="s">
        <v>4645</v>
      </c>
      <c r="G879" s="14" t="s">
        <v>3516</v>
      </c>
      <c r="H879" s="14" t="s">
        <v>3517</v>
      </c>
      <c r="I879" s="15">
        <v>2350</v>
      </c>
      <c r="J879" s="77">
        <v>2</v>
      </c>
      <c r="K879" s="92"/>
    </row>
    <row r="880" spans="1:11" ht="20" x14ac:dyDescent="0.25">
      <c r="A880" s="14" t="s">
        <v>2995</v>
      </c>
      <c r="B880" s="14" t="s">
        <v>4831</v>
      </c>
      <c r="C880" s="14" t="s">
        <v>4103</v>
      </c>
      <c r="D880" s="16">
        <v>46013</v>
      </c>
      <c r="E880" s="16"/>
      <c r="F880" s="14" t="s">
        <v>4761</v>
      </c>
      <c r="G880" s="14" t="s">
        <v>3471</v>
      </c>
      <c r="H880" s="14" t="s">
        <v>3472</v>
      </c>
      <c r="I880" s="15">
        <v>400</v>
      </c>
      <c r="J880" s="77">
        <v>2</v>
      </c>
      <c r="K880" s="92"/>
    </row>
    <row r="881" spans="1:11" ht="20" x14ac:dyDescent="0.25">
      <c r="A881" s="14" t="s">
        <v>2995</v>
      </c>
      <c r="B881" s="14" t="s">
        <v>4832</v>
      </c>
      <c r="C881" s="14" t="s">
        <v>4813</v>
      </c>
      <c r="D881" s="16">
        <v>46013</v>
      </c>
      <c r="E881" s="16"/>
      <c r="F881" s="14" t="s">
        <v>4761</v>
      </c>
      <c r="G881" s="14" t="s">
        <v>3588</v>
      </c>
      <c r="H881" s="14" t="s">
        <v>3589</v>
      </c>
      <c r="I881" s="15">
        <v>500</v>
      </c>
      <c r="J881" s="77">
        <v>2</v>
      </c>
      <c r="K881" s="92"/>
    </row>
    <row r="882" spans="1:11" ht="20" x14ac:dyDescent="0.25">
      <c r="A882" s="14" t="s">
        <v>2995</v>
      </c>
      <c r="B882" s="14" t="s">
        <v>4833</v>
      </c>
      <c r="C882" s="14" t="s">
        <v>4834</v>
      </c>
      <c r="D882" s="16">
        <v>46013</v>
      </c>
      <c r="E882" s="16"/>
      <c r="F882" s="14" t="s">
        <v>4761</v>
      </c>
      <c r="G882" s="14" t="s">
        <v>5850</v>
      </c>
      <c r="H882" s="14" t="s">
        <v>4583</v>
      </c>
      <c r="I882" s="15">
        <v>400</v>
      </c>
      <c r="J882" s="77">
        <v>2</v>
      </c>
      <c r="K882" s="92"/>
    </row>
    <row r="883" spans="1:11" ht="20" x14ac:dyDescent="0.25">
      <c r="A883" s="14" t="s">
        <v>2995</v>
      </c>
      <c r="B883" s="14" t="s">
        <v>4835</v>
      </c>
      <c r="C883" s="14" t="s">
        <v>4199</v>
      </c>
      <c r="D883" s="16">
        <v>46013</v>
      </c>
      <c r="E883" s="16"/>
      <c r="F883" s="14" t="s">
        <v>4761</v>
      </c>
      <c r="G883" s="14" t="s">
        <v>3552</v>
      </c>
      <c r="H883" s="14" t="s">
        <v>3553</v>
      </c>
      <c r="I883" s="15">
        <v>500</v>
      </c>
      <c r="J883" s="77">
        <v>2</v>
      </c>
      <c r="K883" s="92"/>
    </row>
    <row r="884" spans="1:11" ht="20" x14ac:dyDescent="0.25">
      <c r="A884" s="14" t="s">
        <v>2995</v>
      </c>
      <c r="B884" s="14" t="s">
        <v>4836</v>
      </c>
      <c r="C884" s="14" t="s">
        <v>3519</v>
      </c>
      <c r="D884" s="16">
        <v>46013</v>
      </c>
      <c r="E884" s="16"/>
      <c r="F884" s="14" t="s">
        <v>4837</v>
      </c>
      <c r="G884" s="14" t="s">
        <v>5873</v>
      </c>
      <c r="H884" s="14" t="s">
        <v>4195</v>
      </c>
      <c r="I884" s="15">
        <v>100</v>
      </c>
      <c r="J884" s="77">
        <v>2</v>
      </c>
      <c r="K884" s="92"/>
    </row>
    <row r="885" spans="1:11" ht="20" x14ac:dyDescent="0.25">
      <c r="A885" s="14" t="s">
        <v>2995</v>
      </c>
      <c r="B885" s="14" t="s">
        <v>4838</v>
      </c>
      <c r="C885" s="14" t="s">
        <v>4361</v>
      </c>
      <c r="D885" s="16">
        <v>45996</v>
      </c>
      <c r="E885" s="16"/>
      <c r="F885" s="14" t="s">
        <v>4839</v>
      </c>
      <c r="G885" s="14" t="s">
        <v>5847</v>
      </c>
      <c r="H885" s="14" t="s">
        <v>4005</v>
      </c>
      <c r="I885" s="15">
        <v>300</v>
      </c>
      <c r="J885" s="77">
        <v>3</v>
      </c>
      <c r="K885" s="92"/>
    </row>
    <row r="886" spans="1:11" ht="20" x14ac:dyDescent="0.25">
      <c r="A886" s="14" t="s">
        <v>2995</v>
      </c>
      <c r="B886" s="14" t="s">
        <v>4840</v>
      </c>
      <c r="C886" s="14" t="s">
        <v>3524</v>
      </c>
      <c r="D886" s="16">
        <v>46003</v>
      </c>
      <c r="E886" s="16"/>
      <c r="F886" s="14" t="s">
        <v>4841</v>
      </c>
      <c r="G886" s="14" t="s">
        <v>5847</v>
      </c>
      <c r="H886" s="14" t="s">
        <v>4005</v>
      </c>
      <c r="I886" s="15">
        <v>1100</v>
      </c>
      <c r="J886" s="77">
        <v>3</v>
      </c>
      <c r="K886" s="92"/>
    </row>
    <row r="887" spans="1:11" ht="20" x14ac:dyDescent="0.25">
      <c r="A887" s="14" t="s">
        <v>2995</v>
      </c>
      <c r="B887" s="14" t="s">
        <v>4842</v>
      </c>
      <c r="C887" s="14" t="s">
        <v>3480</v>
      </c>
      <c r="D887" s="16">
        <v>46013</v>
      </c>
      <c r="E887" s="16"/>
      <c r="F887" s="14" t="s">
        <v>4761</v>
      </c>
      <c r="G887" s="14" t="s">
        <v>5851</v>
      </c>
      <c r="H887" s="14" t="s">
        <v>3440</v>
      </c>
      <c r="I887" s="15">
        <v>1350</v>
      </c>
      <c r="J887" s="77">
        <v>2</v>
      </c>
      <c r="K887" s="92"/>
    </row>
    <row r="888" spans="1:11" ht="20" x14ac:dyDescent="0.25">
      <c r="A888" s="14" t="s">
        <v>2995</v>
      </c>
      <c r="B888" s="14" t="s">
        <v>4843</v>
      </c>
      <c r="C888" s="14" t="s">
        <v>4079</v>
      </c>
      <c r="D888" s="16">
        <v>46013</v>
      </c>
      <c r="E888" s="16"/>
      <c r="F888" s="14" t="s">
        <v>4761</v>
      </c>
      <c r="G888" s="14" t="s">
        <v>3559</v>
      </c>
      <c r="H888" s="14" t="s">
        <v>3560</v>
      </c>
      <c r="I888" s="15">
        <v>500</v>
      </c>
      <c r="J888" s="77">
        <v>2</v>
      </c>
      <c r="K888" s="92"/>
    </row>
    <row r="889" spans="1:11" ht="20" x14ac:dyDescent="0.25">
      <c r="A889" s="14" t="s">
        <v>2995</v>
      </c>
      <c r="B889" s="14" t="s">
        <v>4844</v>
      </c>
      <c r="C889" s="14" t="s">
        <v>4845</v>
      </c>
      <c r="D889" s="16">
        <v>46013</v>
      </c>
      <c r="E889" s="16"/>
      <c r="F889" s="14" t="s">
        <v>4645</v>
      </c>
      <c r="G889" s="14" t="s">
        <v>3559</v>
      </c>
      <c r="H889" s="14" t="s">
        <v>3560</v>
      </c>
      <c r="I889" s="15">
        <v>400</v>
      </c>
      <c r="J889" s="77">
        <v>2</v>
      </c>
      <c r="K889" s="92"/>
    </row>
    <row r="890" spans="1:11" ht="12.5" x14ac:dyDescent="0.25">
      <c r="A890" s="14" t="s">
        <v>2995</v>
      </c>
      <c r="B890" s="14" t="s">
        <v>4846</v>
      </c>
      <c r="C890" s="14" t="s">
        <v>4847</v>
      </c>
      <c r="D890" s="16">
        <v>46007</v>
      </c>
      <c r="E890" s="16"/>
      <c r="F890" s="14" t="s">
        <v>4826</v>
      </c>
      <c r="G890" s="14" t="s">
        <v>3463</v>
      </c>
      <c r="H890" s="14" t="s">
        <v>3464</v>
      </c>
      <c r="I890" s="15">
        <v>300</v>
      </c>
      <c r="J890" s="77">
        <v>2</v>
      </c>
      <c r="K890" s="92"/>
    </row>
    <row r="891" spans="1:11" ht="20" x14ac:dyDescent="0.25">
      <c r="A891" s="14" t="s">
        <v>2995</v>
      </c>
      <c r="B891" s="14" t="s">
        <v>4848</v>
      </c>
      <c r="C891" s="14" t="s">
        <v>4445</v>
      </c>
      <c r="D891" s="16">
        <v>46007</v>
      </c>
      <c r="E891" s="16"/>
      <c r="F891" s="14" t="s">
        <v>4849</v>
      </c>
      <c r="G891" s="14" t="s">
        <v>3463</v>
      </c>
      <c r="H891" s="14" t="s">
        <v>3464</v>
      </c>
      <c r="I891" s="15">
        <v>1050</v>
      </c>
      <c r="J891" s="77">
        <v>2</v>
      </c>
      <c r="K891" s="92"/>
    </row>
    <row r="892" spans="1:11" ht="20" x14ac:dyDescent="0.25">
      <c r="A892" s="14" t="s">
        <v>2995</v>
      </c>
      <c r="B892" s="14" t="s">
        <v>4850</v>
      </c>
      <c r="C892" s="14" t="s">
        <v>3947</v>
      </c>
      <c r="D892" s="16">
        <v>46013</v>
      </c>
      <c r="E892" s="16"/>
      <c r="F892" s="14" t="s">
        <v>4645</v>
      </c>
      <c r="G892" s="14" t="s">
        <v>5855</v>
      </c>
      <c r="H892" s="14" t="s">
        <v>4073</v>
      </c>
      <c r="I892" s="15">
        <v>500</v>
      </c>
      <c r="J892" s="77">
        <v>2</v>
      </c>
      <c r="K892" s="92"/>
    </row>
    <row r="893" spans="1:11" ht="20" x14ac:dyDescent="0.25">
      <c r="A893" s="14" t="s">
        <v>2995</v>
      </c>
      <c r="B893" s="14" t="s">
        <v>4851</v>
      </c>
      <c r="C893" s="14" t="s">
        <v>4444</v>
      </c>
      <c r="D893" s="16">
        <v>46013</v>
      </c>
      <c r="E893" s="16"/>
      <c r="F893" s="14" t="s">
        <v>4772</v>
      </c>
      <c r="G893" s="14" t="s">
        <v>5858</v>
      </c>
      <c r="H893" s="14" t="s">
        <v>4649</v>
      </c>
      <c r="I893" s="15">
        <v>450</v>
      </c>
      <c r="J893" s="77">
        <v>2</v>
      </c>
      <c r="K893" s="92"/>
    </row>
    <row r="894" spans="1:11" ht="20" x14ac:dyDescent="0.25">
      <c r="A894" s="14" t="s">
        <v>2995</v>
      </c>
      <c r="B894" s="14" t="s">
        <v>4852</v>
      </c>
      <c r="C894" s="14" t="s">
        <v>4853</v>
      </c>
      <c r="D894" s="16">
        <v>46013</v>
      </c>
      <c r="E894" s="16"/>
      <c r="F894" s="14" t="s">
        <v>4854</v>
      </c>
      <c r="G894" s="14" t="s">
        <v>3268</v>
      </c>
      <c r="H894" s="14" t="s">
        <v>4532</v>
      </c>
      <c r="I894" s="15">
        <v>42</v>
      </c>
      <c r="J894" s="77">
        <v>4</v>
      </c>
      <c r="K894" s="92"/>
    </row>
    <row r="895" spans="1:11" ht="20" x14ac:dyDescent="0.25">
      <c r="A895" s="14" t="s">
        <v>2995</v>
      </c>
      <c r="B895" s="14" t="s">
        <v>4855</v>
      </c>
      <c r="C895" s="14" t="s">
        <v>4809</v>
      </c>
      <c r="D895" s="16">
        <v>46013</v>
      </c>
      <c r="E895" s="16"/>
      <c r="F895" s="14" t="s">
        <v>4645</v>
      </c>
      <c r="G895" s="14" t="s">
        <v>3607</v>
      </c>
      <c r="H895" s="14" t="s">
        <v>3608</v>
      </c>
      <c r="I895" s="15">
        <v>670</v>
      </c>
      <c r="J895" s="77">
        <v>2</v>
      </c>
      <c r="K895" s="92"/>
    </row>
    <row r="896" spans="1:11" ht="20" x14ac:dyDescent="0.25">
      <c r="A896" s="14" t="s">
        <v>2995</v>
      </c>
      <c r="B896" s="14" t="s">
        <v>4856</v>
      </c>
      <c r="C896" s="14" t="s">
        <v>4857</v>
      </c>
      <c r="D896" s="16">
        <v>46013</v>
      </c>
      <c r="E896" s="16"/>
      <c r="F896" s="14" t="s">
        <v>4761</v>
      </c>
      <c r="G896" s="14" t="s">
        <v>3600</v>
      </c>
      <c r="H896" s="14" t="s">
        <v>3601</v>
      </c>
      <c r="I896" s="15">
        <v>500</v>
      </c>
      <c r="J896" s="77">
        <v>2</v>
      </c>
      <c r="K896" s="92"/>
    </row>
    <row r="897" spans="1:11" ht="20" x14ac:dyDescent="0.25">
      <c r="A897" s="14" t="s">
        <v>2995</v>
      </c>
      <c r="B897" s="14" t="s">
        <v>4858</v>
      </c>
      <c r="C897" s="14" t="s">
        <v>4199</v>
      </c>
      <c r="D897" s="16">
        <v>46013</v>
      </c>
      <c r="E897" s="16"/>
      <c r="F897" s="14" t="s">
        <v>4761</v>
      </c>
      <c r="G897" s="14" t="s">
        <v>3528</v>
      </c>
      <c r="H897" s="14" t="s">
        <v>4859</v>
      </c>
      <c r="I897" s="15">
        <v>400</v>
      </c>
      <c r="J897" s="77">
        <v>2</v>
      </c>
      <c r="K897" s="92"/>
    </row>
    <row r="898" spans="1:11" ht="20" x14ac:dyDescent="0.25">
      <c r="A898" s="14" t="s">
        <v>2995</v>
      </c>
      <c r="B898" s="14" t="s">
        <v>4860</v>
      </c>
      <c r="C898" s="14" t="s">
        <v>4861</v>
      </c>
      <c r="D898" s="16">
        <v>46013</v>
      </c>
      <c r="E898" s="16"/>
      <c r="F898" s="14" t="s">
        <v>4761</v>
      </c>
      <c r="G898" s="14" t="s">
        <v>5868</v>
      </c>
      <c r="H898" s="14" t="s">
        <v>4166</v>
      </c>
      <c r="I898" s="15">
        <v>300</v>
      </c>
      <c r="J898" s="77">
        <v>2</v>
      </c>
      <c r="K898" s="92"/>
    </row>
    <row r="899" spans="1:11" ht="20" x14ac:dyDescent="0.25">
      <c r="A899" s="14" t="s">
        <v>2995</v>
      </c>
      <c r="B899" s="14" t="s">
        <v>4862</v>
      </c>
      <c r="C899" s="14" t="s">
        <v>3442</v>
      </c>
      <c r="D899" s="16">
        <v>46013</v>
      </c>
      <c r="E899" s="16"/>
      <c r="F899" s="14" t="s">
        <v>4761</v>
      </c>
      <c r="G899" s="14" t="s">
        <v>5859</v>
      </c>
      <c r="H899" s="14" t="s">
        <v>4109</v>
      </c>
      <c r="I899" s="15">
        <v>350</v>
      </c>
      <c r="J899" s="77">
        <v>2</v>
      </c>
      <c r="K899" s="92"/>
    </row>
    <row r="900" spans="1:11" ht="20" x14ac:dyDescent="0.25">
      <c r="A900" s="14" t="s">
        <v>2995</v>
      </c>
      <c r="B900" s="14" t="s">
        <v>4863</v>
      </c>
      <c r="C900" s="14" t="s">
        <v>4864</v>
      </c>
      <c r="D900" s="16">
        <v>46013</v>
      </c>
      <c r="E900" s="16"/>
      <c r="F900" s="14" t="s">
        <v>4761</v>
      </c>
      <c r="G900" s="14" t="s">
        <v>5848</v>
      </c>
      <c r="H900" s="14" t="s">
        <v>4009</v>
      </c>
      <c r="I900" s="15">
        <v>400</v>
      </c>
      <c r="J900" s="77">
        <v>2</v>
      </c>
      <c r="K900" s="92"/>
    </row>
    <row r="901" spans="1:11" ht="20" x14ac:dyDescent="0.25">
      <c r="A901" s="14" t="s">
        <v>2995</v>
      </c>
      <c r="B901" s="14" t="s">
        <v>4865</v>
      </c>
      <c r="C901" s="14" t="s">
        <v>3470</v>
      </c>
      <c r="D901" s="16">
        <v>46013</v>
      </c>
      <c r="E901" s="16"/>
      <c r="F901" s="14" t="s">
        <v>4645</v>
      </c>
      <c r="G901" s="14" t="s">
        <v>5888</v>
      </c>
      <c r="H901" s="14" t="s">
        <v>4866</v>
      </c>
      <c r="I901" s="15">
        <v>1524.48</v>
      </c>
      <c r="J901" s="77">
        <v>2</v>
      </c>
      <c r="K901" s="92"/>
    </row>
    <row r="902" spans="1:11" ht="20" x14ac:dyDescent="0.25">
      <c r="A902" s="14" t="s">
        <v>2995</v>
      </c>
      <c r="B902" s="14" t="s">
        <v>4867</v>
      </c>
      <c r="C902" s="14" t="s">
        <v>4868</v>
      </c>
      <c r="D902" s="16">
        <v>46013</v>
      </c>
      <c r="E902" s="16"/>
      <c r="F902" s="14" t="s">
        <v>4761</v>
      </c>
      <c r="G902" s="14" t="s">
        <v>3459</v>
      </c>
      <c r="H902" s="14" t="s">
        <v>3460</v>
      </c>
      <c r="I902" s="15">
        <v>500</v>
      </c>
      <c r="J902" s="77">
        <v>2</v>
      </c>
      <c r="K902" s="92"/>
    </row>
    <row r="903" spans="1:11" ht="20" x14ac:dyDescent="0.25">
      <c r="A903" s="14" t="s">
        <v>2995</v>
      </c>
      <c r="B903" s="14" t="s">
        <v>4869</v>
      </c>
      <c r="C903" s="14" t="s">
        <v>3992</v>
      </c>
      <c r="D903" s="16">
        <v>46013</v>
      </c>
      <c r="E903" s="16"/>
      <c r="F903" s="14" t="s">
        <v>4761</v>
      </c>
      <c r="G903" s="14" t="s">
        <v>3501</v>
      </c>
      <c r="H903" s="14" t="s">
        <v>3502</v>
      </c>
      <c r="I903" s="15">
        <v>1131.0999999999999</v>
      </c>
      <c r="J903" s="77">
        <v>2</v>
      </c>
      <c r="K903" s="92"/>
    </row>
    <row r="904" spans="1:11" ht="20" x14ac:dyDescent="0.25">
      <c r="A904" s="14" t="s">
        <v>2995</v>
      </c>
      <c r="B904" s="14" t="s">
        <v>4870</v>
      </c>
      <c r="C904" s="14" t="s">
        <v>4871</v>
      </c>
      <c r="D904" s="16">
        <v>46013</v>
      </c>
      <c r="E904" s="16"/>
      <c r="F904" s="14" t="s">
        <v>4872</v>
      </c>
      <c r="G904" s="14" t="s">
        <v>5884</v>
      </c>
      <c r="H904" s="14" t="s">
        <v>4756</v>
      </c>
      <c r="I904" s="15">
        <v>106</v>
      </c>
      <c r="J904" s="77">
        <v>2</v>
      </c>
      <c r="K904" s="92"/>
    </row>
    <row r="905" spans="1:11" ht="20" x14ac:dyDescent="0.25">
      <c r="A905" s="14" t="s">
        <v>2995</v>
      </c>
      <c r="B905" s="14" t="s">
        <v>4873</v>
      </c>
      <c r="C905" s="14" t="s">
        <v>3480</v>
      </c>
      <c r="D905" s="16">
        <v>46013</v>
      </c>
      <c r="E905" s="16"/>
      <c r="F905" s="14" t="s">
        <v>4761</v>
      </c>
      <c r="G905" s="14" t="s">
        <v>3509</v>
      </c>
      <c r="H905" s="14" t="s">
        <v>3510</v>
      </c>
      <c r="I905" s="15">
        <v>1100</v>
      </c>
      <c r="J905" s="77">
        <v>2</v>
      </c>
      <c r="K905" s="92"/>
    </row>
    <row r="906" spans="1:11" ht="20" x14ac:dyDescent="0.25">
      <c r="A906" s="14" t="s">
        <v>2995</v>
      </c>
      <c r="B906" s="14" t="s">
        <v>4874</v>
      </c>
      <c r="C906" s="14" t="s">
        <v>4875</v>
      </c>
      <c r="D906" s="16">
        <v>46003</v>
      </c>
      <c r="E906" s="16"/>
      <c r="F906" s="14" t="s">
        <v>4876</v>
      </c>
      <c r="G906" s="14" t="s">
        <v>5889</v>
      </c>
      <c r="H906" s="14" t="s">
        <v>4877</v>
      </c>
      <c r="I906" s="15">
        <v>840</v>
      </c>
      <c r="J906" s="77">
        <v>3</v>
      </c>
      <c r="K906" s="92"/>
    </row>
    <row r="907" spans="1:11" ht="20" x14ac:dyDescent="0.25">
      <c r="A907" s="14" t="s">
        <v>2995</v>
      </c>
      <c r="B907" s="14" t="s">
        <v>4878</v>
      </c>
      <c r="C907" s="14" t="s">
        <v>4879</v>
      </c>
      <c r="D907" s="16">
        <v>46003</v>
      </c>
      <c r="E907" s="16"/>
      <c r="F907" s="14" t="s">
        <v>4880</v>
      </c>
      <c r="G907" s="14" t="s">
        <v>5889</v>
      </c>
      <c r="H907" s="14" t="s">
        <v>4877</v>
      </c>
      <c r="I907" s="15">
        <v>840</v>
      </c>
      <c r="J907" s="77">
        <v>3</v>
      </c>
      <c r="K907" s="92"/>
    </row>
    <row r="908" spans="1:11" ht="20" x14ac:dyDescent="0.25">
      <c r="A908" s="14" t="s">
        <v>2995</v>
      </c>
      <c r="B908" s="14" t="s">
        <v>4881</v>
      </c>
      <c r="C908" s="14" t="s">
        <v>4776</v>
      </c>
      <c r="D908" s="16">
        <v>46013</v>
      </c>
      <c r="E908" s="16"/>
      <c r="F908" s="14" t="s">
        <v>4882</v>
      </c>
      <c r="G908" s="14" t="s">
        <v>3258</v>
      </c>
      <c r="H908" s="14" t="s">
        <v>3807</v>
      </c>
      <c r="I908" s="15">
        <v>850</v>
      </c>
      <c r="J908" s="77">
        <v>4</v>
      </c>
      <c r="K908" s="92"/>
    </row>
    <row r="909" spans="1:11" ht="12.5" x14ac:dyDescent="0.25">
      <c r="A909" s="14" t="s">
        <v>2995</v>
      </c>
      <c r="B909" s="14" t="s">
        <v>4883</v>
      </c>
      <c r="C909" s="14" t="s">
        <v>4884</v>
      </c>
      <c r="D909" s="16">
        <v>46003</v>
      </c>
      <c r="E909" s="16"/>
      <c r="F909" s="14" t="s">
        <v>4826</v>
      </c>
      <c r="G909" s="14" t="s">
        <v>3452</v>
      </c>
      <c r="H909" s="14" t="s">
        <v>4699</v>
      </c>
      <c r="I909" s="15">
        <v>600</v>
      </c>
      <c r="J909" s="77">
        <v>4</v>
      </c>
      <c r="K909" s="92"/>
    </row>
    <row r="910" spans="1:11" ht="30" x14ac:dyDescent="0.25">
      <c r="A910" s="14" t="s">
        <v>2995</v>
      </c>
      <c r="B910" s="14" t="s">
        <v>4885</v>
      </c>
      <c r="C910" s="14" t="s">
        <v>4886</v>
      </c>
      <c r="D910" s="16">
        <v>46013</v>
      </c>
      <c r="E910" s="16"/>
      <c r="F910" s="14" t="s">
        <v>4887</v>
      </c>
      <c r="G910" s="14" t="s">
        <v>3533</v>
      </c>
      <c r="H910" s="14" t="s">
        <v>4662</v>
      </c>
      <c r="I910" s="15">
        <v>500</v>
      </c>
      <c r="J910" s="77">
        <v>2</v>
      </c>
      <c r="K910" s="92"/>
    </row>
    <row r="911" spans="1:11" ht="20" x14ac:dyDescent="0.25">
      <c r="A911" s="14" t="s">
        <v>2995</v>
      </c>
      <c r="B911" s="14" t="s">
        <v>4888</v>
      </c>
      <c r="C911" s="14" t="s">
        <v>4889</v>
      </c>
      <c r="D911" s="16">
        <v>46013</v>
      </c>
      <c r="E911" s="16"/>
      <c r="F911" s="14" t="s">
        <v>4761</v>
      </c>
      <c r="G911" s="14" t="s">
        <v>3302</v>
      </c>
      <c r="H911" s="14" t="s">
        <v>3623</v>
      </c>
      <c r="I911" s="15">
        <v>1100</v>
      </c>
      <c r="J911" s="77">
        <v>2</v>
      </c>
      <c r="K911" s="92"/>
    </row>
    <row r="912" spans="1:11" ht="20" x14ac:dyDescent="0.25">
      <c r="A912" s="14" t="s">
        <v>2995</v>
      </c>
      <c r="B912" s="14" t="s">
        <v>4890</v>
      </c>
      <c r="C912" s="14" t="s">
        <v>4891</v>
      </c>
      <c r="D912" s="16">
        <v>46013</v>
      </c>
      <c r="E912" s="16"/>
      <c r="F912" s="14" t="s">
        <v>4761</v>
      </c>
      <c r="G912" s="14" t="s">
        <v>5866</v>
      </c>
      <c r="H912" s="14" t="s">
        <v>4159</v>
      </c>
      <c r="I912" s="15">
        <v>300</v>
      </c>
      <c r="J912" s="77">
        <v>2</v>
      </c>
      <c r="K912" s="92"/>
    </row>
    <row r="913" spans="1:11" ht="20" x14ac:dyDescent="0.25">
      <c r="A913" s="14" t="s">
        <v>2995</v>
      </c>
      <c r="B913" s="14" t="s">
        <v>4892</v>
      </c>
      <c r="C913" s="14" t="s">
        <v>4893</v>
      </c>
      <c r="D913" s="16">
        <v>46009</v>
      </c>
      <c r="E913" s="16"/>
      <c r="F913" s="14" t="s">
        <v>4894</v>
      </c>
      <c r="G913" s="14" t="s">
        <v>3719</v>
      </c>
      <c r="H913" s="14" t="s">
        <v>3720</v>
      </c>
      <c r="I913" s="15">
        <v>236.07</v>
      </c>
      <c r="J913" s="77">
        <v>2</v>
      </c>
      <c r="K913" s="92"/>
    </row>
    <row r="914" spans="1:11" ht="20" x14ac:dyDescent="0.25">
      <c r="A914" s="14" t="s">
        <v>2995</v>
      </c>
      <c r="B914" s="14" t="s">
        <v>4895</v>
      </c>
      <c r="C914" s="14" t="s">
        <v>4896</v>
      </c>
      <c r="D914" s="16">
        <v>46013</v>
      </c>
      <c r="E914" s="16"/>
      <c r="F914" s="14" t="s">
        <v>4761</v>
      </c>
      <c r="G914" s="14" t="s">
        <v>3419</v>
      </c>
      <c r="H914" s="14" t="s">
        <v>4188</v>
      </c>
      <c r="I914" s="15">
        <v>400</v>
      </c>
      <c r="J914" s="77">
        <v>2</v>
      </c>
      <c r="K914" s="92"/>
    </row>
    <row r="915" spans="1:11" ht="20" x14ac:dyDescent="0.25">
      <c r="A915" s="14" t="s">
        <v>2995</v>
      </c>
      <c r="B915" s="14" t="s">
        <v>4897</v>
      </c>
      <c r="C915" s="14" t="s">
        <v>3995</v>
      </c>
      <c r="D915" s="16">
        <v>46013</v>
      </c>
      <c r="E915" s="16"/>
      <c r="F915" s="14" t="s">
        <v>4761</v>
      </c>
      <c r="G915" s="14" t="s">
        <v>3626</v>
      </c>
      <c r="H915" s="14" t="s">
        <v>3627</v>
      </c>
      <c r="I915" s="15">
        <v>500</v>
      </c>
      <c r="J915" s="77">
        <v>2</v>
      </c>
      <c r="K915" s="92"/>
    </row>
    <row r="916" spans="1:11" ht="20" x14ac:dyDescent="0.25">
      <c r="A916" s="14" t="s">
        <v>2995</v>
      </c>
      <c r="B916" s="14" t="s">
        <v>4898</v>
      </c>
      <c r="C916" s="14" t="s">
        <v>4444</v>
      </c>
      <c r="D916" s="16">
        <v>46013</v>
      </c>
      <c r="E916" s="16"/>
      <c r="F916" s="14" t="s">
        <v>4761</v>
      </c>
      <c r="G916" s="14" t="s">
        <v>3629</v>
      </c>
      <c r="H916" s="14" t="s">
        <v>3630</v>
      </c>
      <c r="I916" s="15">
        <v>400</v>
      </c>
      <c r="J916" s="77">
        <v>2</v>
      </c>
      <c r="K916" s="92"/>
    </row>
    <row r="917" spans="1:11" ht="30" x14ac:dyDescent="0.25">
      <c r="A917" s="14" t="s">
        <v>2995</v>
      </c>
      <c r="B917" s="14" t="s">
        <v>4899</v>
      </c>
      <c r="C917" s="14" t="s">
        <v>5955</v>
      </c>
      <c r="D917" s="16">
        <v>46020</v>
      </c>
      <c r="E917" s="16"/>
      <c r="F917" s="14" t="s">
        <v>4900</v>
      </c>
      <c r="G917" s="14"/>
      <c r="H917" s="14" t="s">
        <v>3548</v>
      </c>
      <c r="I917" s="15">
        <v>1335.82</v>
      </c>
      <c r="J917" s="77">
        <v>2</v>
      </c>
      <c r="K917" s="92"/>
    </row>
    <row r="918" spans="1:11" ht="30" x14ac:dyDescent="0.25">
      <c r="A918" s="14" t="s">
        <v>2995</v>
      </c>
      <c r="B918" s="14" t="s">
        <v>4899</v>
      </c>
      <c r="C918" s="14" t="s">
        <v>5956</v>
      </c>
      <c r="D918" s="16">
        <v>46001</v>
      </c>
      <c r="E918" s="16"/>
      <c r="F918" s="14" t="s">
        <v>4901</v>
      </c>
      <c r="G918" s="14"/>
      <c r="H918" s="14" t="s">
        <v>3440</v>
      </c>
      <c r="I918" s="15">
        <v>177.6</v>
      </c>
      <c r="J918" s="77">
        <v>3</v>
      </c>
      <c r="K918" s="92"/>
    </row>
    <row r="919" spans="1:11" ht="30" x14ac:dyDescent="0.25">
      <c r="A919" s="14" t="s">
        <v>2995</v>
      </c>
      <c r="B919" s="14" t="s">
        <v>4899</v>
      </c>
      <c r="C919" s="14" t="s">
        <v>5957</v>
      </c>
      <c r="D919" s="16">
        <v>46001</v>
      </c>
      <c r="E919" s="16"/>
      <c r="F919" s="14" t="s">
        <v>4902</v>
      </c>
      <c r="G919" s="14"/>
      <c r="H919" s="14" t="s">
        <v>3464</v>
      </c>
      <c r="I919" s="15">
        <v>480.47</v>
      </c>
      <c r="J919" s="77">
        <v>2</v>
      </c>
      <c r="K919" s="92"/>
    </row>
    <row r="920" spans="1:11" ht="30" x14ac:dyDescent="0.25">
      <c r="A920" s="14" t="s">
        <v>2995</v>
      </c>
      <c r="B920" s="14" t="s">
        <v>4903</v>
      </c>
      <c r="C920" s="14" t="s">
        <v>5958</v>
      </c>
      <c r="D920" s="16">
        <v>46010</v>
      </c>
      <c r="E920" s="16"/>
      <c r="F920" s="14" t="s">
        <v>4904</v>
      </c>
      <c r="G920" s="14"/>
      <c r="H920" s="14" t="s">
        <v>3464</v>
      </c>
      <c r="I920" s="15">
        <v>295.85000000000002</v>
      </c>
      <c r="J920" s="77">
        <v>2</v>
      </c>
      <c r="K920" s="92"/>
    </row>
    <row r="921" spans="1:11" ht="30" x14ac:dyDescent="0.25">
      <c r="A921" s="14" t="s">
        <v>2995</v>
      </c>
      <c r="B921" s="14" t="s">
        <v>4899</v>
      </c>
      <c r="C921" s="14" t="s">
        <v>5959</v>
      </c>
      <c r="D921" s="16">
        <v>46013</v>
      </c>
      <c r="E921" s="16"/>
      <c r="F921" s="14" t="s">
        <v>4905</v>
      </c>
      <c r="G921" s="14"/>
      <c r="H921" s="14" t="s">
        <v>4512</v>
      </c>
      <c r="I921" s="15">
        <v>3484.51</v>
      </c>
      <c r="J921" s="77">
        <v>3</v>
      </c>
      <c r="K921" s="92"/>
    </row>
    <row r="922" spans="1:11" ht="20" x14ac:dyDescent="0.25">
      <c r="A922" s="14" t="s">
        <v>2995</v>
      </c>
      <c r="B922" s="14" t="s">
        <v>4899</v>
      </c>
      <c r="C922" s="14" t="s">
        <v>4444</v>
      </c>
      <c r="D922" s="16">
        <v>46022</v>
      </c>
      <c r="E922" s="16"/>
      <c r="F922" s="14" t="s">
        <v>4906</v>
      </c>
      <c r="G922" s="14"/>
      <c r="H922" s="14" t="s">
        <v>3653</v>
      </c>
      <c r="I922" s="15">
        <v>13638.06</v>
      </c>
      <c r="J922" s="77">
        <v>4</v>
      </c>
      <c r="K922" s="92"/>
    </row>
    <row r="923" spans="1:11" ht="20" x14ac:dyDescent="0.25">
      <c r="A923" s="14" t="s">
        <v>2995</v>
      </c>
      <c r="B923" s="14" t="s">
        <v>4899</v>
      </c>
      <c r="C923" s="14" t="s">
        <v>4444</v>
      </c>
      <c r="D923" s="16">
        <v>46022</v>
      </c>
      <c r="E923" s="16"/>
      <c r="F923" s="14" t="s">
        <v>4907</v>
      </c>
      <c r="G923" s="14"/>
      <c r="H923" s="14" t="s">
        <v>4908</v>
      </c>
      <c r="I923" s="15">
        <v>3015.83</v>
      </c>
      <c r="J923" s="77">
        <v>2</v>
      </c>
      <c r="K923" s="92"/>
    </row>
    <row r="924" spans="1:11" ht="20" x14ac:dyDescent="0.25">
      <c r="A924" s="14" t="s">
        <v>2995</v>
      </c>
      <c r="B924" s="14" t="s">
        <v>4899</v>
      </c>
      <c r="C924" s="14" t="s">
        <v>4444</v>
      </c>
      <c r="D924" s="16">
        <v>46022</v>
      </c>
      <c r="E924" s="16"/>
      <c r="F924" s="14" t="s">
        <v>4909</v>
      </c>
      <c r="G924" s="14"/>
      <c r="H924" s="14" t="s">
        <v>4910</v>
      </c>
      <c r="I924" s="15">
        <v>2917.51</v>
      </c>
      <c r="J924" s="77">
        <v>2</v>
      </c>
      <c r="K924" s="92"/>
    </row>
    <row r="925" spans="1:11" ht="30" x14ac:dyDescent="0.25">
      <c r="A925" s="14" t="s">
        <v>2995</v>
      </c>
      <c r="B925" s="14" t="s">
        <v>4911</v>
      </c>
      <c r="C925" s="14" t="s">
        <v>4002</v>
      </c>
      <c r="D925" s="16">
        <v>46052</v>
      </c>
      <c r="E925" s="16"/>
      <c r="F925" s="14" t="s">
        <v>4912</v>
      </c>
      <c r="G925" s="14" t="s">
        <v>3724</v>
      </c>
      <c r="H925" s="14" t="s">
        <v>3725</v>
      </c>
      <c r="I925" s="15">
        <v>800</v>
      </c>
      <c r="J925" s="77">
        <v>2</v>
      </c>
      <c r="K925" s="92"/>
    </row>
    <row r="926" spans="1:11" ht="30" x14ac:dyDescent="0.25">
      <c r="A926" s="14" t="s">
        <v>2995</v>
      </c>
      <c r="B926" s="14" t="s">
        <v>4913</v>
      </c>
      <c r="C926" s="14" t="s">
        <v>4914</v>
      </c>
      <c r="D926" s="16">
        <v>46052</v>
      </c>
      <c r="E926" s="16"/>
      <c r="F926" s="14" t="s">
        <v>4912</v>
      </c>
      <c r="G926" s="14" t="s">
        <v>5874</v>
      </c>
      <c r="H926" s="14" t="s">
        <v>4693</v>
      </c>
      <c r="I926" s="15">
        <v>800</v>
      </c>
      <c r="J926" s="77">
        <v>2</v>
      </c>
      <c r="K926" s="92"/>
    </row>
    <row r="927" spans="1:11" ht="30" x14ac:dyDescent="0.25">
      <c r="A927" s="14" t="s">
        <v>2995</v>
      </c>
      <c r="B927" s="14" t="s">
        <v>4915</v>
      </c>
      <c r="C927" s="14" t="s">
        <v>4916</v>
      </c>
      <c r="D927" s="16">
        <v>46052</v>
      </c>
      <c r="E927" s="16"/>
      <c r="F927" s="14" t="s">
        <v>4912</v>
      </c>
      <c r="G927" s="14" t="s">
        <v>5857</v>
      </c>
      <c r="H927" s="14" t="s">
        <v>4081</v>
      </c>
      <c r="I927" s="15">
        <v>800</v>
      </c>
      <c r="J927" s="77">
        <v>2</v>
      </c>
      <c r="K927" s="92"/>
    </row>
    <row r="928" spans="1:11" ht="30" x14ac:dyDescent="0.25">
      <c r="A928" s="14" t="s">
        <v>2995</v>
      </c>
      <c r="B928" s="14" t="s">
        <v>4917</v>
      </c>
      <c r="C928" s="14" t="s">
        <v>4918</v>
      </c>
      <c r="D928" s="16">
        <v>46052</v>
      </c>
      <c r="E928" s="16"/>
      <c r="F928" s="14" t="s">
        <v>4919</v>
      </c>
      <c r="G928" s="14" t="s">
        <v>3268</v>
      </c>
      <c r="H928" s="14" t="s">
        <v>4532</v>
      </c>
      <c r="I928" s="15">
        <v>1733.98</v>
      </c>
      <c r="J928" s="77">
        <v>4</v>
      </c>
      <c r="K928" s="92"/>
    </row>
    <row r="929" spans="1:11" ht="20" x14ac:dyDescent="0.25">
      <c r="A929" s="14" t="s">
        <v>2995</v>
      </c>
      <c r="B929" s="14" t="s">
        <v>4920</v>
      </c>
      <c r="C929" s="14" t="s">
        <v>4921</v>
      </c>
      <c r="D929" s="16">
        <v>46052</v>
      </c>
      <c r="E929" s="16"/>
      <c r="F929" s="14" t="s">
        <v>4922</v>
      </c>
      <c r="G929" s="14" t="s">
        <v>3268</v>
      </c>
      <c r="H929" s="14" t="s">
        <v>4532</v>
      </c>
      <c r="I929" s="15">
        <v>4837.34</v>
      </c>
      <c r="J929" s="77">
        <v>4</v>
      </c>
      <c r="K929" s="92"/>
    </row>
    <row r="930" spans="1:11" ht="20" x14ac:dyDescent="0.25">
      <c r="A930" s="14" t="s">
        <v>2995</v>
      </c>
      <c r="B930" s="14" t="s">
        <v>4923</v>
      </c>
      <c r="C930" s="14" t="s">
        <v>4924</v>
      </c>
      <c r="D930" s="16">
        <v>46052</v>
      </c>
      <c r="E930" s="16"/>
      <c r="F930" s="14" t="s">
        <v>4925</v>
      </c>
      <c r="G930" s="14" t="s">
        <v>5890</v>
      </c>
      <c r="H930" s="14" t="s">
        <v>4926</v>
      </c>
      <c r="I930" s="15">
        <v>1209.29</v>
      </c>
      <c r="J930" s="77">
        <v>4</v>
      </c>
      <c r="K930" s="92"/>
    </row>
    <row r="931" spans="1:11" ht="12.5" x14ac:dyDescent="0.25">
      <c r="A931" s="14" t="s">
        <v>2995</v>
      </c>
      <c r="B931" s="14" t="s">
        <v>4927</v>
      </c>
      <c r="C931" s="14" t="s">
        <v>4928</v>
      </c>
      <c r="D931" s="16">
        <v>46052</v>
      </c>
      <c r="E931" s="16"/>
      <c r="F931" s="14" t="s">
        <v>4929</v>
      </c>
      <c r="G931" s="14" t="s">
        <v>5891</v>
      </c>
      <c r="H931" s="14" t="s">
        <v>4930</v>
      </c>
      <c r="I931" s="15">
        <v>700</v>
      </c>
      <c r="J931" s="77">
        <v>3</v>
      </c>
      <c r="K931" s="92"/>
    </row>
    <row r="932" spans="1:11" ht="12.5" x14ac:dyDescent="0.25">
      <c r="A932" s="14" t="s">
        <v>2995</v>
      </c>
      <c r="B932" s="14" t="s">
        <v>4931</v>
      </c>
      <c r="C932" s="14" t="s">
        <v>4932</v>
      </c>
      <c r="D932" s="16">
        <v>46052</v>
      </c>
      <c r="E932" s="16"/>
      <c r="F932" s="14" t="s">
        <v>4933</v>
      </c>
      <c r="G932" s="14"/>
      <c r="H932" s="14" t="s">
        <v>3756</v>
      </c>
      <c r="I932" s="15">
        <v>200</v>
      </c>
      <c r="J932" s="77">
        <v>3</v>
      </c>
      <c r="K932" s="92"/>
    </row>
    <row r="933" spans="1:11" ht="20" x14ac:dyDescent="0.25">
      <c r="A933" s="14" t="s">
        <v>2995</v>
      </c>
      <c r="B933" s="14" t="s">
        <v>4934</v>
      </c>
      <c r="C933" s="14" t="s">
        <v>4935</v>
      </c>
      <c r="D933" s="16">
        <v>46052</v>
      </c>
      <c r="E933" s="16"/>
      <c r="F933" s="14" t="s">
        <v>4936</v>
      </c>
      <c r="G933" s="14" t="s">
        <v>5892</v>
      </c>
      <c r="H933" s="14" t="s">
        <v>4937</v>
      </c>
      <c r="I933" s="15">
        <v>378</v>
      </c>
      <c r="J933" s="77">
        <v>3</v>
      </c>
      <c r="K933" s="92"/>
    </row>
    <row r="934" spans="1:11" ht="12.5" x14ac:dyDescent="0.25">
      <c r="A934" s="14" t="s">
        <v>2995</v>
      </c>
      <c r="B934" s="14" t="s">
        <v>4938</v>
      </c>
      <c r="C934" s="14" t="s">
        <v>4939</v>
      </c>
      <c r="D934" s="16">
        <v>46052</v>
      </c>
      <c r="E934" s="16"/>
      <c r="F934" s="14" t="s">
        <v>4940</v>
      </c>
      <c r="G934" s="14"/>
      <c r="H934" s="14" t="s">
        <v>3756</v>
      </c>
      <c r="I934" s="15">
        <v>400</v>
      </c>
      <c r="J934" s="77">
        <v>3</v>
      </c>
      <c r="K934" s="92"/>
    </row>
    <row r="935" spans="1:11" ht="30" x14ac:dyDescent="0.25">
      <c r="A935" s="14" t="s">
        <v>2995</v>
      </c>
      <c r="B935" s="14" t="s">
        <v>4941</v>
      </c>
      <c r="C935" s="14" t="s">
        <v>4942</v>
      </c>
      <c r="D935" s="16">
        <v>46052</v>
      </c>
      <c r="E935" s="16"/>
      <c r="F935" s="14" t="s">
        <v>4943</v>
      </c>
      <c r="G935" s="14" t="s">
        <v>3729</v>
      </c>
      <c r="H935" s="14" t="s">
        <v>3730</v>
      </c>
      <c r="I935" s="15">
        <v>800</v>
      </c>
      <c r="J935" s="77">
        <v>2</v>
      </c>
      <c r="K935" s="92"/>
    </row>
    <row r="936" spans="1:11" ht="12.5" x14ac:dyDescent="0.25">
      <c r="A936" s="14" t="s">
        <v>2995</v>
      </c>
      <c r="B936" s="14" t="s">
        <v>4944</v>
      </c>
      <c r="C936" s="14" t="s">
        <v>4945</v>
      </c>
      <c r="D936" s="16">
        <v>46051</v>
      </c>
      <c r="E936" s="16"/>
      <c r="F936" s="14" t="s">
        <v>4946</v>
      </c>
      <c r="G936" s="14" t="s">
        <v>3820</v>
      </c>
      <c r="H936" s="14" t="s">
        <v>3821</v>
      </c>
      <c r="I936" s="15">
        <v>220</v>
      </c>
      <c r="J936" s="77">
        <v>2</v>
      </c>
      <c r="K936" s="92"/>
    </row>
    <row r="937" spans="1:11" ht="20" x14ac:dyDescent="0.25">
      <c r="A937" s="14" t="s">
        <v>2995</v>
      </c>
      <c r="B937" s="14" t="s">
        <v>4947</v>
      </c>
      <c r="C937" s="14" t="s">
        <v>4948</v>
      </c>
      <c r="D937" s="16">
        <v>46051</v>
      </c>
      <c r="E937" s="16"/>
      <c r="F937" s="14" t="s">
        <v>4949</v>
      </c>
      <c r="G937" s="14" t="s">
        <v>3820</v>
      </c>
      <c r="H937" s="14" t="s">
        <v>3821</v>
      </c>
      <c r="I937" s="15">
        <v>40</v>
      </c>
      <c r="J937" s="77">
        <v>2</v>
      </c>
      <c r="K937" s="92"/>
    </row>
    <row r="938" spans="1:11" ht="20" x14ac:dyDescent="0.25">
      <c r="A938" s="14" t="s">
        <v>2995</v>
      </c>
      <c r="B938" s="14" t="s">
        <v>4950</v>
      </c>
      <c r="C938" s="14" t="s">
        <v>4951</v>
      </c>
      <c r="D938" s="16">
        <v>46051</v>
      </c>
      <c r="E938" s="16"/>
      <c r="F938" s="14" t="s">
        <v>4952</v>
      </c>
      <c r="G938" s="14" t="s">
        <v>3286</v>
      </c>
      <c r="H938" s="14" t="s">
        <v>3287</v>
      </c>
      <c r="I938" s="15">
        <v>2527.04</v>
      </c>
      <c r="J938" s="77">
        <v>3</v>
      </c>
      <c r="K938" s="92"/>
    </row>
    <row r="939" spans="1:11" ht="20" x14ac:dyDescent="0.25">
      <c r="A939" s="14" t="s">
        <v>2995</v>
      </c>
      <c r="B939" s="14" t="s">
        <v>4953</v>
      </c>
      <c r="C939" s="14" t="s">
        <v>4954</v>
      </c>
      <c r="D939" s="16">
        <v>46051</v>
      </c>
      <c r="E939" s="16"/>
      <c r="F939" s="14" t="s">
        <v>4955</v>
      </c>
      <c r="G939" s="14" t="s">
        <v>5893</v>
      </c>
      <c r="H939" s="14" t="s">
        <v>4956</v>
      </c>
      <c r="I939" s="15">
        <v>1036.8</v>
      </c>
      <c r="J939" s="77">
        <v>3</v>
      </c>
      <c r="K939" s="92"/>
    </row>
    <row r="940" spans="1:11" ht="20" x14ac:dyDescent="0.25">
      <c r="A940" s="14" t="s">
        <v>2995</v>
      </c>
      <c r="B940" s="14" t="s">
        <v>4957</v>
      </c>
      <c r="C940" s="14" t="s">
        <v>4958</v>
      </c>
      <c r="D940" s="16">
        <v>46052</v>
      </c>
      <c r="E940" s="16"/>
      <c r="F940" s="14" t="s">
        <v>4959</v>
      </c>
      <c r="G940" s="14"/>
      <c r="H940" s="14" t="s">
        <v>3756</v>
      </c>
      <c r="I940" s="15">
        <v>2000</v>
      </c>
      <c r="J940" s="77">
        <v>3</v>
      </c>
      <c r="K940" s="92"/>
    </row>
    <row r="941" spans="1:11" ht="20" x14ac:dyDescent="0.25">
      <c r="A941" s="14" t="s">
        <v>2995</v>
      </c>
      <c r="B941" s="14" t="s">
        <v>4960</v>
      </c>
      <c r="C941" s="14" t="s">
        <v>4961</v>
      </c>
      <c r="D941" s="16">
        <v>46052</v>
      </c>
      <c r="E941" s="16"/>
      <c r="F941" s="14" t="s">
        <v>4962</v>
      </c>
      <c r="G941" s="14"/>
      <c r="H941" s="14" t="s">
        <v>3756</v>
      </c>
      <c r="I941" s="15">
        <v>900</v>
      </c>
      <c r="J941" s="77">
        <v>3</v>
      </c>
      <c r="K941" s="92"/>
    </row>
    <row r="942" spans="1:11" ht="20" x14ac:dyDescent="0.25">
      <c r="A942" s="14" t="s">
        <v>2995</v>
      </c>
      <c r="B942" s="14" t="s">
        <v>4963</v>
      </c>
      <c r="C942" s="14" t="s">
        <v>4964</v>
      </c>
      <c r="D942" s="16">
        <v>46052</v>
      </c>
      <c r="E942" s="16"/>
      <c r="F942" s="14" t="s">
        <v>4965</v>
      </c>
      <c r="G942" s="14"/>
      <c r="H942" s="14" t="s">
        <v>3756</v>
      </c>
      <c r="I942" s="15">
        <v>200</v>
      </c>
      <c r="J942" s="77">
        <v>3</v>
      </c>
      <c r="K942" s="92"/>
    </row>
    <row r="943" spans="1:11" ht="20" x14ac:dyDescent="0.25">
      <c r="A943" s="14" t="s">
        <v>2995</v>
      </c>
      <c r="B943" s="14" t="s">
        <v>4966</v>
      </c>
      <c r="C943" s="14" t="s">
        <v>4967</v>
      </c>
      <c r="D943" s="16">
        <v>46051</v>
      </c>
      <c r="E943" s="16"/>
      <c r="F943" s="14" t="s">
        <v>3455</v>
      </c>
      <c r="G943" s="14" t="s">
        <v>5893</v>
      </c>
      <c r="H943" s="14" t="s">
        <v>4956</v>
      </c>
      <c r="I943" s="15">
        <v>1285.3</v>
      </c>
      <c r="J943" s="77">
        <v>3</v>
      </c>
      <c r="K943" s="92"/>
    </row>
    <row r="944" spans="1:11" ht="20" x14ac:dyDescent="0.25">
      <c r="A944" s="14" t="s">
        <v>2995</v>
      </c>
      <c r="B944" s="14" t="s">
        <v>4968</v>
      </c>
      <c r="C944" s="14" t="s">
        <v>4969</v>
      </c>
      <c r="D944" s="16">
        <v>46051</v>
      </c>
      <c r="E944" s="16"/>
      <c r="F944" s="14" t="s">
        <v>3850</v>
      </c>
      <c r="G944" s="14" t="s">
        <v>5893</v>
      </c>
      <c r="H944" s="14" t="s">
        <v>4956</v>
      </c>
      <c r="I944" s="15">
        <v>916.5</v>
      </c>
      <c r="J944" s="77">
        <v>3</v>
      </c>
      <c r="K944" s="92"/>
    </row>
    <row r="945" spans="1:11" ht="20" x14ac:dyDescent="0.25">
      <c r="A945" s="14" t="s">
        <v>2995</v>
      </c>
      <c r="B945" s="14" t="s">
        <v>4970</v>
      </c>
      <c r="C945" s="14" t="s">
        <v>4971</v>
      </c>
      <c r="D945" s="16">
        <v>46051</v>
      </c>
      <c r="E945" s="16"/>
      <c r="F945" s="14" t="s">
        <v>4972</v>
      </c>
      <c r="G945" s="14" t="s">
        <v>3452</v>
      </c>
      <c r="H945" s="14" t="s">
        <v>4699</v>
      </c>
      <c r="I945" s="15">
        <v>2900</v>
      </c>
      <c r="J945" s="77">
        <v>4</v>
      </c>
      <c r="K945" s="92"/>
    </row>
    <row r="946" spans="1:11" ht="20" x14ac:dyDescent="0.25">
      <c r="A946" s="14" t="s">
        <v>2995</v>
      </c>
      <c r="B946" s="14" t="s">
        <v>4973</v>
      </c>
      <c r="C946" s="14" t="s">
        <v>3409</v>
      </c>
      <c r="D946" s="16">
        <v>46051</v>
      </c>
      <c r="E946" s="16"/>
      <c r="F946" s="14" t="s">
        <v>4974</v>
      </c>
      <c r="G946" s="14" t="s">
        <v>3316</v>
      </c>
      <c r="H946" s="14" t="s">
        <v>3612</v>
      </c>
      <c r="I946" s="15">
        <v>307.5</v>
      </c>
      <c r="J946" s="77">
        <v>4</v>
      </c>
      <c r="K946" s="92"/>
    </row>
    <row r="947" spans="1:11" ht="20" x14ac:dyDescent="0.25">
      <c r="A947" s="14" t="s">
        <v>2995</v>
      </c>
      <c r="B947" s="14" t="s">
        <v>4975</v>
      </c>
      <c r="C947" s="14" t="s">
        <v>4976</v>
      </c>
      <c r="D947" s="16">
        <v>46052</v>
      </c>
      <c r="E947" s="16"/>
      <c r="F947" s="14" t="s">
        <v>4977</v>
      </c>
      <c r="G947" s="14" t="s">
        <v>3719</v>
      </c>
      <c r="H947" s="14" t="s">
        <v>3720</v>
      </c>
      <c r="I947" s="15">
        <v>180</v>
      </c>
      <c r="J947" s="77">
        <v>2</v>
      </c>
      <c r="K947" s="92"/>
    </row>
    <row r="948" spans="1:11" ht="20" x14ac:dyDescent="0.25">
      <c r="A948" s="14" t="s">
        <v>2995</v>
      </c>
      <c r="B948" s="14" t="s">
        <v>4978</v>
      </c>
      <c r="C948" s="14" t="s">
        <v>4143</v>
      </c>
      <c r="D948" s="16">
        <v>46051</v>
      </c>
      <c r="E948" s="16"/>
      <c r="F948" s="14" t="s">
        <v>4761</v>
      </c>
      <c r="G948" s="14" t="s">
        <v>3495</v>
      </c>
      <c r="H948" s="14" t="s">
        <v>3496</v>
      </c>
      <c r="I948" s="15">
        <v>1100</v>
      </c>
      <c r="J948" s="77">
        <v>2</v>
      </c>
      <c r="K948" s="92"/>
    </row>
    <row r="949" spans="1:11" ht="20" x14ac:dyDescent="0.25">
      <c r="A949" s="14" t="s">
        <v>2995</v>
      </c>
      <c r="B949" s="14" t="s">
        <v>4979</v>
      </c>
      <c r="C949" s="14" t="s">
        <v>4980</v>
      </c>
      <c r="D949" s="16">
        <v>46051</v>
      </c>
      <c r="E949" s="16"/>
      <c r="F949" s="14" t="s">
        <v>4761</v>
      </c>
      <c r="G949" s="14" t="s">
        <v>3637</v>
      </c>
      <c r="H949" s="14" t="s">
        <v>3638</v>
      </c>
      <c r="I949" s="15">
        <v>400</v>
      </c>
      <c r="J949" s="77">
        <v>2</v>
      </c>
      <c r="K949" s="92"/>
    </row>
    <row r="950" spans="1:11" ht="20" x14ac:dyDescent="0.25">
      <c r="A950" s="14" t="s">
        <v>2995</v>
      </c>
      <c r="B950" s="14" t="s">
        <v>4981</v>
      </c>
      <c r="C950" s="14" t="s">
        <v>4982</v>
      </c>
      <c r="D950" s="16">
        <v>46051</v>
      </c>
      <c r="E950" s="16"/>
      <c r="F950" s="14" t="s">
        <v>4983</v>
      </c>
      <c r="G950" s="14" t="s">
        <v>5857</v>
      </c>
      <c r="H950" s="14" t="s">
        <v>4081</v>
      </c>
      <c r="I950" s="15">
        <v>800</v>
      </c>
      <c r="J950" s="77">
        <v>2</v>
      </c>
      <c r="K950" s="92"/>
    </row>
    <row r="951" spans="1:11" ht="12.5" x14ac:dyDescent="0.25">
      <c r="A951" s="14" t="s">
        <v>2995</v>
      </c>
      <c r="B951" s="14" t="s">
        <v>4984</v>
      </c>
      <c r="C951" s="14" t="s">
        <v>4985</v>
      </c>
      <c r="D951" s="16">
        <v>46051</v>
      </c>
      <c r="E951" s="16"/>
      <c r="F951" s="14" t="s">
        <v>4986</v>
      </c>
      <c r="G951" s="14" t="s">
        <v>3820</v>
      </c>
      <c r="H951" s="14" t="s">
        <v>3821</v>
      </c>
      <c r="I951" s="15">
        <v>40</v>
      </c>
      <c r="J951" s="77">
        <v>2</v>
      </c>
      <c r="K951" s="92"/>
    </row>
    <row r="952" spans="1:11" ht="20" x14ac:dyDescent="0.25">
      <c r="A952" s="14" t="s">
        <v>2995</v>
      </c>
      <c r="B952" s="14" t="s">
        <v>4987</v>
      </c>
      <c r="C952" s="14" t="s">
        <v>3610</v>
      </c>
      <c r="D952" s="16">
        <v>46052</v>
      </c>
      <c r="E952" s="16"/>
      <c r="F952" s="14" t="s">
        <v>4988</v>
      </c>
      <c r="G952" s="14"/>
      <c r="H952" s="14" t="s">
        <v>3756</v>
      </c>
      <c r="I952" s="15">
        <v>2728</v>
      </c>
      <c r="J952" s="77">
        <v>3</v>
      </c>
      <c r="K952" s="92"/>
    </row>
    <row r="953" spans="1:11" ht="12.5" x14ac:dyDescent="0.25">
      <c r="A953" s="14" t="s">
        <v>2995</v>
      </c>
      <c r="B953" s="14" t="s">
        <v>4989</v>
      </c>
      <c r="C953" s="14" t="s">
        <v>4990</v>
      </c>
      <c r="D953" s="16">
        <v>46052</v>
      </c>
      <c r="E953" s="16"/>
      <c r="F953" s="14" t="s">
        <v>4991</v>
      </c>
      <c r="G953" s="14"/>
      <c r="H953" s="14" t="s">
        <v>3756</v>
      </c>
      <c r="I953" s="15">
        <v>960</v>
      </c>
      <c r="J953" s="77">
        <v>3</v>
      </c>
      <c r="K953" s="92"/>
    </row>
    <row r="954" spans="1:11" ht="20" x14ac:dyDescent="0.25">
      <c r="A954" s="14" t="s">
        <v>2995</v>
      </c>
      <c r="B954" s="14" t="s">
        <v>4992</v>
      </c>
      <c r="C954" s="14" t="s">
        <v>4993</v>
      </c>
      <c r="D954" s="16">
        <v>46051</v>
      </c>
      <c r="E954" s="16"/>
      <c r="F954" s="14" t="s">
        <v>4994</v>
      </c>
      <c r="G954" s="14" t="s">
        <v>5856</v>
      </c>
      <c r="H954" s="14" t="s">
        <v>4077</v>
      </c>
      <c r="I954" s="15">
        <v>1470</v>
      </c>
      <c r="J954" s="77">
        <v>2</v>
      </c>
      <c r="K954" s="92"/>
    </row>
    <row r="955" spans="1:11" ht="20" x14ac:dyDescent="0.25">
      <c r="A955" s="14" t="s">
        <v>2995</v>
      </c>
      <c r="B955" s="14" t="s">
        <v>4995</v>
      </c>
      <c r="C955" s="14" t="s">
        <v>3992</v>
      </c>
      <c r="D955" s="16">
        <v>46051</v>
      </c>
      <c r="E955" s="16"/>
      <c r="F955" s="14" t="s">
        <v>4996</v>
      </c>
      <c r="G955" s="14" t="s">
        <v>3629</v>
      </c>
      <c r="H955" s="14" t="s">
        <v>3630</v>
      </c>
      <c r="I955" s="15">
        <v>400</v>
      </c>
      <c r="J955" s="77">
        <v>2</v>
      </c>
      <c r="K955" s="92"/>
    </row>
    <row r="956" spans="1:11" ht="20" x14ac:dyDescent="0.25">
      <c r="A956" s="14" t="s">
        <v>2995</v>
      </c>
      <c r="B956" s="14" t="s">
        <v>4997</v>
      </c>
      <c r="C956" s="14" t="s">
        <v>4657</v>
      </c>
      <c r="D956" s="16">
        <v>46051</v>
      </c>
      <c r="E956" s="16"/>
      <c r="F956" s="14" t="s">
        <v>4998</v>
      </c>
      <c r="G956" s="14" t="s">
        <v>3495</v>
      </c>
      <c r="H956" s="14" t="s">
        <v>3496</v>
      </c>
      <c r="I956" s="15">
        <v>1100</v>
      </c>
      <c r="J956" s="77">
        <v>2</v>
      </c>
      <c r="K956" s="92"/>
    </row>
    <row r="957" spans="1:11" ht="20" x14ac:dyDescent="0.25">
      <c r="A957" s="14" t="s">
        <v>2995</v>
      </c>
      <c r="B957" s="14" t="s">
        <v>4999</v>
      </c>
      <c r="C957" s="14" t="s">
        <v>5000</v>
      </c>
      <c r="D957" s="16">
        <v>46051</v>
      </c>
      <c r="E957" s="16"/>
      <c r="F957" s="14" t="s">
        <v>5001</v>
      </c>
      <c r="G957" s="14" t="s">
        <v>3365</v>
      </c>
      <c r="H957" s="14" t="s">
        <v>4056</v>
      </c>
      <c r="I957" s="15">
        <v>156.9</v>
      </c>
      <c r="J957" s="77">
        <v>3</v>
      </c>
      <c r="K957" s="92"/>
    </row>
    <row r="958" spans="1:11" ht="20" x14ac:dyDescent="0.25">
      <c r="A958" s="14" t="s">
        <v>2995</v>
      </c>
      <c r="B958" s="14" t="s">
        <v>5002</v>
      </c>
      <c r="C958" s="14" t="s">
        <v>5003</v>
      </c>
      <c r="D958" s="16">
        <v>46051</v>
      </c>
      <c r="E958" s="16"/>
      <c r="F958" s="14" t="s">
        <v>5004</v>
      </c>
      <c r="G958" s="14" t="s">
        <v>3365</v>
      </c>
      <c r="H958" s="14" t="s">
        <v>4056</v>
      </c>
      <c r="I958" s="15">
        <v>52.8</v>
      </c>
      <c r="J958" s="77">
        <v>3</v>
      </c>
      <c r="K958" s="92"/>
    </row>
    <row r="959" spans="1:11" ht="20" x14ac:dyDescent="0.25">
      <c r="A959" s="14" t="s">
        <v>2995</v>
      </c>
      <c r="B959" s="14" t="s">
        <v>5005</v>
      </c>
      <c r="C959" s="14" t="s">
        <v>5006</v>
      </c>
      <c r="D959" s="16">
        <v>46052</v>
      </c>
      <c r="E959" s="16"/>
      <c r="F959" s="14" t="s">
        <v>5007</v>
      </c>
      <c r="G959" s="14"/>
      <c r="H959" s="14" t="s">
        <v>3756</v>
      </c>
      <c r="I959" s="15">
        <v>550</v>
      </c>
      <c r="J959" s="77">
        <v>4</v>
      </c>
      <c r="K959" s="92"/>
    </row>
    <row r="960" spans="1:11" ht="20" x14ac:dyDescent="0.25">
      <c r="A960" s="14" t="s">
        <v>2995</v>
      </c>
      <c r="B960" s="14" t="s">
        <v>5008</v>
      </c>
      <c r="C960" s="14" t="s">
        <v>5009</v>
      </c>
      <c r="D960" s="16">
        <v>46051</v>
      </c>
      <c r="E960" s="16"/>
      <c r="F960" s="14" t="s">
        <v>3423</v>
      </c>
      <c r="G960" s="14" t="s">
        <v>5894</v>
      </c>
      <c r="H960" s="14" t="s">
        <v>5010</v>
      </c>
      <c r="I960" s="15">
        <v>800</v>
      </c>
      <c r="J960" s="77">
        <v>3</v>
      </c>
      <c r="K960" s="92"/>
    </row>
    <row r="961" spans="1:11" ht="20" x14ac:dyDescent="0.25">
      <c r="A961" s="14" t="s">
        <v>2995</v>
      </c>
      <c r="B961" s="14" t="s">
        <v>5011</v>
      </c>
      <c r="C961" s="14" t="s">
        <v>5012</v>
      </c>
      <c r="D961" s="16">
        <v>46051</v>
      </c>
      <c r="E961" s="16"/>
      <c r="F961" s="14" t="s">
        <v>3984</v>
      </c>
      <c r="G961" s="14" t="s">
        <v>5894</v>
      </c>
      <c r="H961" s="14" t="s">
        <v>5010</v>
      </c>
      <c r="I961" s="15">
        <v>800</v>
      </c>
      <c r="J961" s="77">
        <v>3</v>
      </c>
      <c r="K961" s="92"/>
    </row>
    <row r="962" spans="1:11" ht="20" x14ac:dyDescent="0.25">
      <c r="A962" s="14" t="s">
        <v>2995</v>
      </c>
      <c r="B962" s="14" t="s">
        <v>5013</v>
      </c>
      <c r="C962" s="14" t="s">
        <v>5014</v>
      </c>
      <c r="D962" s="16">
        <v>46051</v>
      </c>
      <c r="E962" s="16"/>
      <c r="F962" s="14" t="s">
        <v>4535</v>
      </c>
      <c r="G962" s="14" t="s">
        <v>5894</v>
      </c>
      <c r="H962" s="14" t="s">
        <v>5010</v>
      </c>
      <c r="I962" s="15">
        <v>800</v>
      </c>
      <c r="J962" s="77">
        <v>3</v>
      </c>
      <c r="K962" s="92"/>
    </row>
    <row r="963" spans="1:11" ht="30" x14ac:dyDescent="0.25">
      <c r="A963" s="14" t="s">
        <v>2995</v>
      </c>
      <c r="B963" s="14" t="s">
        <v>5015</v>
      </c>
      <c r="C963" s="14" t="s">
        <v>3995</v>
      </c>
      <c r="D963" s="16">
        <v>46051</v>
      </c>
      <c r="E963" s="16"/>
      <c r="F963" s="14" t="s">
        <v>4943</v>
      </c>
      <c r="G963" s="14" t="s">
        <v>3724</v>
      </c>
      <c r="H963" s="14" t="s">
        <v>3725</v>
      </c>
      <c r="I963" s="15">
        <v>800</v>
      </c>
      <c r="J963" s="77">
        <v>2</v>
      </c>
      <c r="K963" s="92"/>
    </row>
    <row r="964" spans="1:11" ht="30" x14ac:dyDescent="0.25">
      <c r="A964" s="14" t="s">
        <v>2995</v>
      </c>
      <c r="B964" s="14" t="s">
        <v>5016</v>
      </c>
      <c r="C964" s="14" t="s">
        <v>4444</v>
      </c>
      <c r="D964" s="16">
        <v>46051</v>
      </c>
      <c r="E964" s="16"/>
      <c r="F964" s="14" t="s">
        <v>5017</v>
      </c>
      <c r="G964" s="14" t="s">
        <v>3724</v>
      </c>
      <c r="H964" s="14" t="s">
        <v>3725</v>
      </c>
      <c r="I964" s="15">
        <v>800</v>
      </c>
      <c r="J964" s="77">
        <v>2</v>
      </c>
      <c r="K964" s="92"/>
    </row>
    <row r="965" spans="1:11" ht="30" x14ac:dyDescent="0.25">
      <c r="A965" s="14" t="s">
        <v>2995</v>
      </c>
      <c r="B965" s="14" t="s">
        <v>5018</v>
      </c>
      <c r="C965" s="14" t="s">
        <v>5019</v>
      </c>
      <c r="D965" s="16">
        <v>46052</v>
      </c>
      <c r="E965" s="16"/>
      <c r="F965" s="14" t="s">
        <v>5017</v>
      </c>
      <c r="G965" s="14" t="s">
        <v>3729</v>
      </c>
      <c r="H965" s="14" t="s">
        <v>3730</v>
      </c>
      <c r="I965" s="15">
        <v>800</v>
      </c>
      <c r="J965" s="77">
        <v>2</v>
      </c>
      <c r="K965" s="92"/>
    </row>
    <row r="966" spans="1:11" ht="20" x14ac:dyDescent="0.25">
      <c r="A966" s="14" t="s">
        <v>2995</v>
      </c>
      <c r="B966" s="14" t="s">
        <v>5020</v>
      </c>
      <c r="C966" s="14" t="s">
        <v>5021</v>
      </c>
      <c r="D966" s="16">
        <v>46051</v>
      </c>
      <c r="E966" s="16"/>
      <c r="F966" s="14" t="s">
        <v>5022</v>
      </c>
      <c r="G966" s="14" t="s">
        <v>3954</v>
      </c>
      <c r="H966" s="14" t="s">
        <v>5023</v>
      </c>
      <c r="I966" s="15">
        <v>89.3</v>
      </c>
      <c r="J966" s="77">
        <v>4</v>
      </c>
      <c r="K966" s="92"/>
    </row>
    <row r="967" spans="1:11" ht="20" x14ac:dyDescent="0.25">
      <c r="A967" s="14" t="s">
        <v>2995</v>
      </c>
      <c r="B967" s="14" t="s">
        <v>5024</v>
      </c>
      <c r="C967" s="14" t="s">
        <v>5025</v>
      </c>
      <c r="D967" s="16">
        <v>46051</v>
      </c>
      <c r="E967" s="16"/>
      <c r="F967" s="14" t="s">
        <v>5022</v>
      </c>
      <c r="G967" s="14" t="s">
        <v>3331</v>
      </c>
      <c r="H967" s="14" t="s">
        <v>3332</v>
      </c>
      <c r="I967" s="15">
        <v>89.3</v>
      </c>
      <c r="J967" s="77">
        <v>4</v>
      </c>
      <c r="K967" s="92"/>
    </row>
    <row r="968" spans="1:11" ht="20" x14ac:dyDescent="0.25">
      <c r="A968" s="14" t="s">
        <v>2995</v>
      </c>
      <c r="B968" s="14" t="s">
        <v>5026</v>
      </c>
      <c r="C968" s="14" t="s">
        <v>4105</v>
      </c>
      <c r="D968" s="16">
        <v>46051</v>
      </c>
      <c r="E968" s="16"/>
      <c r="F968" s="14" t="s">
        <v>4998</v>
      </c>
      <c r="G968" s="14" t="s">
        <v>3471</v>
      </c>
      <c r="H968" s="14" t="s">
        <v>3472</v>
      </c>
      <c r="I968" s="15">
        <v>400</v>
      </c>
      <c r="J968" s="77">
        <v>2</v>
      </c>
      <c r="K968" s="92"/>
    </row>
    <row r="969" spans="1:11" ht="20" x14ac:dyDescent="0.25">
      <c r="A969" s="14" t="s">
        <v>2995</v>
      </c>
      <c r="B969" s="14" t="s">
        <v>5027</v>
      </c>
      <c r="C969" s="14" t="s">
        <v>5028</v>
      </c>
      <c r="D969" s="16">
        <v>46051</v>
      </c>
      <c r="E969" s="16"/>
      <c r="F969" s="14" t="s">
        <v>4998</v>
      </c>
      <c r="G969" s="14" t="s">
        <v>3424</v>
      </c>
      <c r="H969" s="14" t="s">
        <v>3425</v>
      </c>
      <c r="I969" s="15">
        <v>700</v>
      </c>
      <c r="J969" s="77">
        <v>2</v>
      </c>
      <c r="K969" s="92"/>
    </row>
    <row r="970" spans="1:11" ht="30" x14ac:dyDescent="0.25">
      <c r="A970" s="14" t="s">
        <v>2995</v>
      </c>
      <c r="B970" s="14" t="s">
        <v>5029</v>
      </c>
      <c r="C970" s="14" t="s">
        <v>5030</v>
      </c>
      <c r="D970" s="16">
        <v>46051</v>
      </c>
      <c r="E970" s="16"/>
      <c r="F970" s="14" t="s">
        <v>5031</v>
      </c>
      <c r="G970" s="14" t="s">
        <v>5895</v>
      </c>
      <c r="H970" s="14" t="s">
        <v>5032</v>
      </c>
      <c r="I970" s="15">
        <v>2185</v>
      </c>
      <c r="J970" s="77">
        <v>3</v>
      </c>
      <c r="K970" s="92"/>
    </row>
    <row r="971" spans="1:11" ht="20" x14ac:dyDescent="0.25">
      <c r="A971" s="14" t="s">
        <v>2995</v>
      </c>
      <c r="B971" s="14" t="s">
        <v>5033</v>
      </c>
      <c r="C971" s="14" t="s">
        <v>5034</v>
      </c>
      <c r="D971" s="16">
        <v>46051</v>
      </c>
      <c r="E971" s="16"/>
      <c r="F971" s="14" t="s">
        <v>4998</v>
      </c>
      <c r="G971" s="14" t="s">
        <v>3428</v>
      </c>
      <c r="H971" s="14" t="s">
        <v>3429</v>
      </c>
      <c r="I971" s="15">
        <v>2000</v>
      </c>
      <c r="J971" s="77">
        <v>2</v>
      </c>
      <c r="K971" s="92"/>
    </row>
    <row r="972" spans="1:11" ht="20" x14ac:dyDescent="0.25">
      <c r="A972" s="14" t="s">
        <v>2995</v>
      </c>
      <c r="B972" s="14" t="s">
        <v>5035</v>
      </c>
      <c r="C972" s="14" t="s">
        <v>5036</v>
      </c>
      <c r="D972" s="16">
        <v>46051</v>
      </c>
      <c r="E972" s="16"/>
      <c r="F972" s="14" t="s">
        <v>5037</v>
      </c>
      <c r="G972" s="14" t="s">
        <v>5896</v>
      </c>
      <c r="H972" s="14" t="s">
        <v>5038</v>
      </c>
      <c r="I972" s="15">
        <v>200</v>
      </c>
      <c r="J972" s="77">
        <v>4</v>
      </c>
      <c r="K972" s="92"/>
    </row>
    <row r="973" spans="1:11" ht="20" x14ac:dyDescent="0.25">
      <c r="A973" s="14" t="s">
        <v>2995</v>
      </c>
      <c r="B973" s="14" t="s">
        <v>5039</v>
      </c>
      <c r="C973" s="14" t="s">
        <v>4813</v>
      </c>
      <c r="D973" s="16">
        <v>46051</v>
      </c>
      <c r="E973" s="16"/>
      <c r="F973" s="14" t="s">
        <v>5037</v>
      </c>
      <c r="G973" s="14" t="s">
        <v>5897</v>
      </c>
      <c r="H973" s="14" t="s">
        <v>5040</v>
      </c>
      <c r="I973" s="15">
        <v>200</v>
      </c>
      <c r="J973" s="77">
        <v>4</v>
      </c>
      <c r="K973" s="92"/>
    </row>
    <row r="974" spans="1:11" ht="20" x14ac:dyDescent="0.25">
      <c r="A974" s="14" t="s">
        <v>2995</v>
      </c>
      <c r="B974" s="14" t="s">
        <v>5041</v>
      </c>
      <c r="C974" s="14" t="s">
        <v>4660</v>
      </c>
      <c r="D974" s="16">
        <v>46051</v>
      </c>
      <c r="E974" s="16"/>
      <c r="F974" s="14" t="s">
        <v>5042</v>
      </c>
      <c r="G974" s="14" t="s">
        <v>3543</v>
      </c>
      <c r="H974" s="14" t="s">
        <v>4646</v>
      </c>
      <c r="I974" s="15">
        <v>2100</v>
      </c>
      <c r="J974" s="77">
        <v>3</v>
      </c>
      <c r="K974" s="92"/>
    </row>
    <row r="975" spans="1:11" ht="20" x14ac:dyDescent="0.25">
      <c r="A975" s="14" t="s">
        <v>2995</v>
      </c>
      <c r="B975" s="14" t="s">
        <v>5043</v>
      </c>
      <c r="C975" s="14" t="s">
        <v>3485</v>
      </c>
      <c r="D975" s="16">
        <v>46051</v>
      </c>
      <c r="E975" s="16"/>
      <c r="F975" s="14" t="s">
        <v>4998</v>
      </c>
      <c r="G975" s="14" t="s">
        <v>3436</v>
      </c>
      <c r="H975" s="14" t="s">
        <v>3437</v>
      </c>
      <c r="I975" s="15">
        <v>840</v>
      </c>
      <c r="J975" s="77">
        <v>2</v>
      </c>
      <c r="K975" s="92"/>
    </row>
    <row r="976" spans="1:11" ht="20" x14ac:dyDescent="0.25">
      <c r="A976" s="14" t="s">
        <v>2995</v>
      </c>
      <c r="B976" s="14" t="s">
        <v>5044</v>
      </c>
      <c r="C976" s="14" t="s">
        <v>4293</v>
      </c>
      <c r="D976" s="16">
        <v>46051</v>
      </c>
      <c r="E976" s="16"/>
      <c r="F976" s="14" t="s">
        <v>5042</v>
      </c>
      <c r="G976" s="14" t="s">
        <v>3353</v>
      </c>
      <c r="H976" s="14" t="s">
        <v>3354</v>
      </c>
      <c r="I976" s="15">
        <v>300</v>
      </c>
      <c r="J976" s="77">
        <v>3</v>
      </c>
      <c r="K976" s="92"/>
    </row>
    <row r="977" spans="1:11" ht="20" x14ac:dyDescent="0.25">
      <c r="A977" s="14" t="s">
        <v>2995</v>
      </c>
      <c r="B977" s="14" t="s">
        <v>5045</v>
      </c>
      <c r="C977" s="14" t="s">
        <v>4197</v>
      </c>
      <c r="D977" s="16">
        <v>46051</v>
      </c>
      <c r="E977" s="16"/>
      <c r="F977" s="14" t="s">
        <v>5046</v>
      </c>
      <c r="G977" s="14" t="s">
        <v>3547</v>
      </c>
      <c r="H977" s="14" t="s">
        <v>3548</v>
      </c>
      <c r="I977" s="15">
        <v>2000</v>
      </c>
      <c r="J977" s="77">
        <v>2</v>
      </c>
      <c r="K977" s="92"/>
    </row>
    <row r="978" spans="1:11" ht="20" x14ac:dyDescent="0.25">
      <c r="A978" s="14" t="s">
        <v>2995</v>
      </c>
      <c r="B978" s="14" t="s">
        <v>5047</v>
      </c>
      <c r="C978" s="14" t="s">
        <v>3992</v>
      </c>
      <c r="D978" s="16">
        <v>46051</v>
      </c>
      <c r="E978" s="16"/>
      <c r="F978" s="14" t="s">
        <v>4998</v>
      </c>
      <c r="G978" s="14" t="s">
        <v>5846</v>
      </c>
      <c r="H978" s="14" t="s">
        <v>4003</v>
      </c>
      <c r="I978" s="15">
        <v>600</v>
      </c>
      <c r="J978" s="77">
        <v>2</v>
      </c>
      <c r="K978" s="92"/>
    </row>
    <row r="979" spans="1:11" ht="20" x14ac:dyDescent="0.25">
      <c r="A979" s="14" t="s">
        <v>2995</v>
      </c>
      <c r="B979" s="14" t="s">
        <v>5048</v>
      </c>
      <c r="C979" s="14" t="s">
        <v>5049</v>
      </c>
      <c r="D979" s="16">
        <v>46051</v>
      </c>
      <c r="E979" s="16"/>
      <c r="F979" s="14" t="s">
        <v>5050</v>
      </c>
      <c r="G979" s="14" t="s">
        <v>5846</v>
      </c>
      <c r="H979" s="14" t="s">
        <v>4003</v>
      </c>
      <c r="I979" s="15">
        <v>686.9</v>
      </c>
      <c r="J979" s="77">
        <v>3</v>
      </c>
      <c r="K979" s="92"/>
    </row>
    <row r="980" spans="1:11" ht="20" x14ac:dyDescent="0.25">
      <c r="A980" s="14" t="s">
        <v>2995</v>
      </c>
      <c r="B980" s="14" t="s">
        <v>5051</v>
      </c>
      <c r="C980" s="14" t="s">
        <v>3334</v>
      </c>
      <c r="D980" s="16">
        <v>46051</v>
      </c>
      <c r="E980" s="16"/>
      <c r="F980" s="14" t="s">
        <v>4998</v>
      </c>
      <c r="G980" s="14" t="s">
        <v>5859</v>
      </c>
      <c r="H980" s="14" t="s">
        <v>4109</v>
      </c>
      <c r="I980" s="15">
        <v>350</v>
      </c>
      <c r="J980" s="77">
        <v>2</v>
      </c>
      <c r="K980" s="92"/>
    </row>
    <row r="981" spans="1:11" ht="20" x14ac:dyDescent="0.25">
      <c r="A981" s="14" t="s">
        <v>2995</v>
      </c>
      <c r="B981" s="14" t="s">
        <v>5052</v>
      </c>
      <c r="C981" s="14" t="s">
        <v>5053</v>
      </c>
      <c r="D981" s="16">
        <v>46051</v>
      </c>
      <c r="E981" s="16"/>
      <c r="F981" s="14" t="s">
        <v>5037</v>
      </c>
      <c r="G981" s="14" t="s">
        <v>5898</v>
      </c>
      <c r="H981" s="14" t="s">
        <v>5054</v>
      </c>
      <c r="I981" s="15">
        <v>200</v>
      </c>
      <c r="J981" s="77">
        <v>4</v>
      </c>
      <c r="K981" s="92"/>
    </row>
    <row r="982" spans="1:11" ht="20" x14ac:dyDescent="0.25">
      <c r="A982" s="14" t="s">
        <v>2995</v>
      </c>
      <c r="B982" s="14" t="s">
        <v>5055</v>
      </c>
      <c r="C982" s="14" t="s">
        <v>5056</v>
      </c>
      <c r="D982" s="16">
        <v>46051</v>
      </c>
      <c r="E982" s="16"/>
      <c r="F982" s="14" t="s">
        <v>5057</v>
      </c>
      <c r="G982" s="14" t="s">
        <v>5872</v>
      </c>
      <c r="H982" s="14" t="s">
        <v>4192</v>
      </c>
      <c r="I982" s="15">
        <v>900</v>
      </c>
      <c r="J982" s="77">
        <v>2</v>
      </c>
      <c r="K982" s="92"/>
    </row>
    <row r="983" spans="1:11" ht="20" x14ac:dyDescent="0.25">
      <c r="A983" s="14" t="s">
        <v>2995</v>
      </c>
      <c r="B983" s="14" t="s">
        <v>5058</v>
      </c>
      <c r="C983" s="14" t="s">
        <v>3998</v>
      </c>
      <c r="D983" s="16">
        <v>46051</v>
      </c>
      <c r="E983" s="16"/>
      <c r="F983" s="14" t="s">
        <v>4998</v>
      </c>
      <c r="G983" s="14" t="s">
        <v>3509</v>
      </c>
      <c r="H983" s="14" t="s">
        <v>3510</v>
      </c>
      <c r="I983" s="15">
        <v>1100</v>
      </c>
      <c r="J983" s="77">
        <v>2</v>
      </c>
      <c r="K983" s="92"/>
    </row>
    <row r="984" spans="1:11" ht="20" x14ac:dyDescent="0.25">
      <c r="A984" s="14" t="s">
        <v>2995</v>
      </c>
      <c r="B984" s="14" t="s">
        <v>5059</v>
      </c>
      <c r="C984" s="14" t="s">
        <v>3442</v>
      </c>
      <c r="D984" s="16">
        <v>46051</v>
      </c>
      <c r="E984" s="16"/>
      <c r="F984" s="14" t="s">
        <v>5060</v>
      </c>
      <c r="G984" s="14" t="s">
        <v>3632</v>
      </c>
      <c r="H984" s="14" t="s">
        <v>3633</v>
      </c>
      <c r="I984" s="15">
        <v>58.52</v>
      </c>
      <c r="J984" s="77">
        <v>3</v>
      </c>
      <c r="K984" s="92"/>
    </row>
    <row r="985" spans="1:11" ht="20" x14ac:dyDescent="0.25">
      <c r="A985" s="14" t="s">
        <v>2995</v>
      </c>
      <c r="B985" s="14" t="s">
        <v>5061</v>
      </c>
      <c r="C985" s="14" t="s">
        <v>5062</v>
      </c>
      <c r="D985" s="16">
        <v>46051</v>
      </c>
      <c r="E985" s="16"/>
      <c r="F985" s="14" t="s">
        <v>5063</v>
      </c>
      <c r="G985" s="14" t="s">
        <v>3241</v>
      </c>
      <c r="H985" s="14" t="s">
        <v>3242</v>
      </c>
      <c r="I985" s="15">
        <v>1500</v>
      </c>
      <c r="J985" s="77">
        <v>3</v>
      </c>
      <c r="K985" s="92"/>
    </row>
    <row r="986" spans="1:11" ht="20" x14ac:dyDescent="0.25">
      <c r="A986" s="14" t="s">
        <v>2995</v>
      </c>
      <c r="B986" s="14" t="s">
        <v>5064</v>
      </c>
      <c r="C986" s="14" t="s">
        <v>3314</v>
      </c>
      <c r="D986" s="16">
        <v>46045</v>
      </c>
      <c r="E986" s="16"/>
      <c r="F986" s="14" t="s">
        <v>5042</v>
      </c>
      <c r="G986" s="14" t="s">
        <v>3516</v>
      </c>
      <c r="H986" s="14" t="s">
        <v>3517</v>
      </c>
      <c r="I986" s="15">
        <v>2550</v>
      </c>
      <c r="J986" s="77">
        <v>2</v>
      </c>
      <c r="K986" s="92"/>
    </row>
    <row r="987" spans="1:11" ht="20" x14ac:dyDescent="0.25">
      <c r="A987" s="14" t="s">
        <v>2995</v>
      </c>
      <c r="B987" s="14" t="s">
        <v>5065</v>
      </c>
      <c r="C987" s="14" t="s">
        <v>4197</v>
      </c>
      <c r="D987" s="16">
        <v>46051</v>
      </c>
      <c r="E987" s="16"/>
      <c r="F987" s="14" t="s">
        <v>4998</v>
      </c>
      <c r="G987" s="14" t="s">
        <v>3443</v>
      </c>
      <c r="H987" s="14" t="s">
        <v>3444</v>
      </c>
      <c r="I987" s="15">
        <v>1100</v>
      </c>
      <c r="J987" s="77">
        <v>2</v>
      </c>
      <c r="K987" s="92"/>
    </row>
    <row r="988" spans="1:11" ht="20" x14ac:dyDescent="0.25">
      <c r="A988" s="14" t="s">
        <v>2995</v>
      </c>
      <c r="B988" s="14" t="s">
        <v>5066</v>
      </c>
      <c r="C988" s="14" t="s">
        <v>5067</v>
      </c>
      <c r="D988" s="16">
        <v>46051</v>
      </c>
      <c r="E988" s="16"/>
      <c r="F988" s="14" t="s">
        <v>5042</v>
      </c>
      <c r="G988" s="14" t="s">
        <v>5847</v>
      </c>
      <c r="H988" s="14" t="s">
        <v>4005</v>
      </c>
      <c r="I988" s="15">
        <v>1100</v>
      </c>
      <c r="J988" s="77">
        <v>3</v>
      </c>
      <c r="K988" s="92"/>
    </row>
    <row r="989" spans="1:11" ht="20" x14ac:dyDescent="0.25">
      <c r="A989" s="14" t="s">
        <v>2995</v>
      </c>
      <c r="B989" s="14" t="s">
        <v>5068</v>
      </c>
      <c r="C989" s="14" t="s">
        <v>5069</v>
      </c>
      <c r="D989" s="16">
        <v>46051</v>
      </c>
      <c r="E989" s="16"/>
      <c r="F989" s="14" t="s">
        <v>5042</v>
      </c>
      <c r="G989" s="14" t="s">
        <v>3452</v>
      </c>
      <c r="H989" s="14" t="s">
        <v>4699</v>
      </c>
      <c r="I989" s="15">
        <v>2980</v>
      </c>
      <c r="J989" s="77">
        <v>4</v>
      </c>
      <c r="K989" s="92"/>
    </row>
    <row r="990" spans="1:11" ht="20" x14ac:dyDescent="0.25">
      <c r="A990" s="14" t="s">
        <v>2995</v>
      </c>
      <c r="B990" s="14" t="s">
        <v>5070</v>
      </c>
      <c r="C990" s="14" t="s">
        <v>3319</v>
      </c>
      <c r="D990" s="16">
        <v>46051</v>
      </c>
      <c r="E990" s="16"/>
      <c r="F990" s="14" t="s">
        <v>5042</v>
      </c>
      <c r="G990" s="14" t="s">
        <v>3573</v>
      </c>
      <c r="H990" s="14" t="s">
        <v>3574</v>
      </c>
      <c r="I990" s="15">
        <v>1453.2</v>
      </c>
      <c r="J990" s="77">
        <v>2</v>
      </c>
      <c r="K990" s="92"/>
    </row>
    <row r="991" spans="1:11" ht="20" x14ac:dyDescent="0.25">
      <c r="A991" s="14" t="s">
        <v>2995</v>
      </c>
      <c r="B991" s="14" t="s">
        <v>5071</v>
      </c>
      <c r="C991" s="14" t="s">
        <v>5072</v>
      </c>
      <c r="D991" s="16">
        <v>46051</v>
      </c>
      <c r="E991" s="16"/>
      <c r="F991" s="14" t="s">
        <v>5073</v>
      </c>
      <c r="G991" s="14" t="s">
        <v>3463</v>
      </c>
      <c r="H991" s="14" t="s">
        <v>3464</v>
      </c>
      <c r="I991" s="15">
        <v>1050</v>
      </c>
      <c r="J991" s="77">
        <v>2</v>
      </c>
      <c r="K991" s="92"/>
    </row>
    <row r="992" spans="1:11" ht="20" x14ac:dyDescent="0.25">
      <c r="A992" s="14" t="s">
        <v>2995</v>
      </c>
      <c r="B992" s="14" t="s">
        <v>5074</v>
      </c>
      <c r="C992" s="14" t="s">
        <v>5075</v>
      </c>
      <c r="D992" s="16">
        <v>46051</v>
      </c>
      <c r="E992" s="16"/>
      <c r="F992" s="14" t="s">
        <v>5076</v>
      </c>
      <c r="G992" s="14" t="s">
        <v>5857</v>
      </c>
      <c r="H992" s="14" t="s">
        <v>4081</v>
      </c>
      <c r="I992" s="15">
        <v>800</v>
      </c>
      <c r="J992" s="77">
        <v>2</v>
      </c>
      <c r="K992" s="92"/>
    </row>
    <row r="993" spans="1:11" ht="20" x14ac:dyDescent="0.25">
      <c r="A993" s="14" t="s">
        <v>2995</v>
      </c>
      <c r="B993" s="14" t="s">
        <v>5077</v>
      </c>
      <c r="C993" s="14" t="s">
        <v>4014</v>
      </c>
      <c r="D993" s="16">
        <v>46051</v>
      </c>
      <c r="E993" s="16"/>
      <c r="F993" s="14" t="s">
        <v>5042</v>
      </c>
      <c r="G993" s="14" t="s">
        <v>5888</v>
      </c>
      <c r="H993" s="14" t="s">
        <v>4866</v>
      </c>
      <c r="I993" s="15">
        <v>1449.26</v>
      </c>
      <c r="J993" s="77">
        <v>2</v>
      </c>
      <c r="K993" s="92"/>
    </row>
    <row r="994" spans="1:11" ht="20" x14ac:dyDescent="0.25">
      <c r="A994" s="14" t="s">
        <v>2995</v>
      </c>
      <c r="B994" s="14" t="s">
        <v>5078</v>
      </c>
      <c r="C994" s="14" t="s">
        <v>4813</v>
      </c>
      <c r="D994" s="16">
        <v>46051</v>
      </c>
      <c r="E994" s="16"/>
      <c r="F994" s="14" t="s">
        <v>4998</v>
      </c>
      <c r="G994" s="14" t="s">
        <v>3552</v>
      </c>
      <c r="H994" s="14" t="s">
        <v>3553</v>
      </c>
      <c r="I994" s="15">
        <v>500</v>
      </c>
      <c r="J994" s="77">
        <v>2</v>
      </c>
      <c r="K994" s="92"/>
    </row>
    <row r="995" spans="1:11" ht="20" x14ac:dyDescent="0.25">
      <c r="A995" s="14" t="s">
        <v>2995</v>
      </c>
      <c r="B995" s="14" t="s">
        <v>5079</v>
      </c>
      <c r="C995" s="14" t="s">
        <v>4809</v>
      </c>
      <c r="D995" s="16">
        <v>46051</v>
      </c>
      <c r="E995" s="16"/>
      <c r="F995" s="14" t="s">
        <v>4998</v>
      </c>
      <c r="G995" s="14" t="s">
        <v>3565</v>
      </c>
      <c r="H995" s="14" t="s">
        <v>3566</v>
      </c>
      <c r="I995" s="15">
        <v>500</v>
      </c>
      <c r="J995" s="77">
        <v>2</v>
      </c>
      <c r="K995" s="92"/>
    </row>
    <row r="996" spans="1:11" ht="20" x14ac:dyDescent="0.25">
      <c r="A996" s="14" t="s">
        <v>2995</v>
      </c>
      <c r="B996" s="14" t="s">
        <v>5080</v>
      </c>
      <c r="C996" s="14" t="s">
        <v>3131</v>
      </c>
      <c r="D996" s="16">
        <v>46051</v>
      </c>
      <c r="E996" s="16"/>
      <c r="F996" s="14" t="s">
        <v>4998</v>
      </c>
      <c r="G996" s="14" t="s">
        <v>5871</v>
      </c>
      <c r="H996" s="14" t="s">
        <v>4185</v>
      </c>
      <c r="I996" s="15">
        <v>300</v>
      </c>
      <c r="J996" s="77">
        <v>2</v>
      </c>
      <c r="K996" s="92"/>
    </row>
    <row r="997" spans="1:11" ht="20" x14ac:dyDescent="0.25">
      <c r="A997" s="14" t="s">
        <v>2995</v>
      </c>
      <c r="B997" s="14" t="s">
        <v>5081</v>
      </c>
      <c r="C997" s="14" t="s">
        <v>5082</v>
      </c>
      <c r="D997" s="16">
        <v>46051</v>
      </c>
      <c r="E997" s="16"/>
      <c r="F997" s="14" t="s">
        <v>4998</v>
      </c>
      <c r="G997" s="14" t="s">
        <v>5849</v>
      </c>
      <c r="H997" s="14" t="s">
        <v>4012</v>
      </c>
      <c r="I997" s="15">
        <v>300</v>
      </c>
      <c r="J997" s="77">
        <v>2</v>
      </c>
      <c r="K997" s="92"/>
    </row>
    <row r="998" spans="1:11" ht="20" x14ac:dyDescent="0.25">
      <c r="A998" s="14" t="s">
        <v>2995</v>
      </c>
      <c r="B998" s="14" t="s">
        <v>5083</v>
      </c>
      <c r="C998" s="14" t="s">
        <v>3572</v>
      </c>
      <c r="D998" s="16">
        <v>46051</v>
      </c>
      <c r="E998" s="16"/>
      <c r="F998" s="14" t="s">
        <v>4998</v>
      </c>
      <c r="G998" s="14" t="s">
        <v>3474</v>
      </c>
      <c r="H998" s="14" t="s">
        <v>3475</v>
      </c>
      <c r="I998" s="15">
        <v>400</v>
      </c>
      <c r="J998" s="77">
        <v>2</v>
      </c>
      <c r="K998" s="92"/>
    </row>
    <row r="999" spans="1:11" ht="20" x14ac:dyDescent="0.25">
      <c r="A999" s="14" t="s">
        <v>2995</v>
      </c>
      <c r="B999" s="14" t="s">
        <v>5084</v>
      </c>
      <c r="C999" s="14" t="s">
        <v>5085</v>
      </c>
      <c r="D999" s="16">
        <v>46051</v>
      </c>
      <c r="E999" s="16"/>
      <c r="F999" s="14" t="s">
        <v>5086</v>
      </c>
      <c r="G999" s="14" t="s">
        <v>5890</v>
      </c>
      <c r="H999" s="14" t="s">
        <v>4926</v>
      </c>
      <c r="I999" s="15">
        <v>1299.4000000000001</v>
      </c>
      <c r="J999" s="77">
        <v>4</v>
      </c>
      <c r="K999" s="92"/>
    </row>
    <row r="1000" spans="1:11" ht="20" x14ac:dyDescent="0.25">
      <c r="A1000" s="14" t="s">
        <v>2995</v>
      </c>
      <c r="B1000" s="14" t="s">
        <v>5087</v>
      </c>
      <c r="C1000" s="14" t="s">
        <v>5088</v>
      </c>
      <c r="D1000" s="16">
        <v>46051</v>
      </c>
      <c r="E1000" s="16"/>
      <c r="F1000" s="14" t="s">
        <v>4998</v>
      </c>
      <c r="G1000" s="14" t="s">
        <v>3637</v>
      </c>
      <c r="H1000" s="14" t="s">
        <v>3638</v>
      </c>
      <c r="I1000" s="15">
        <v>400</v>
      </c>
      <c r="J1000" s="77">
        <v>2</v>
      </c>
      <c r="K1000" s="92"/>
    </row>
    <row r="1001" spans="1:11" ht="30" x14ac:dyDescent="0.25">
      <c r="A1001" s="14" t="s">
        <v>2995</v>
      </c>
      <c r="B1001" s="14" t="s">
        <v>5089</v>
      </c>
      <c r="C1001" s="14" t="s">
        <v>5090</v>
      </c>
      <c r="D1001" s="16">
        <v>46050</v>
      </c>
      <c r="E1001" s="16"/>
      <c r="F1001" s="14" t="s">
        <v>5091</v>
      </c>
      <c r="G1001" s="14" t="s">
        <v>5899</v>
      </c>
      <c r="H1001" s="14" t="s">
        <v>5092</v>
      </c>
      <c r="I1001" s="15">
        <v>1200</v>
      </c>
      <c r="J1001" s="77">
        <v>3</v>
      </c>
      <c r="K1001" s="92"/>
    </row>
    <row r="1002" spans="1:11" ht="20" x14ac:dyDescent="0.25">
      <c r="A1002" s="14" t="s">
        <v>2995</v>
      </c>
      <c r="B1002" s="14" t="s">
        <v>5093</v>
      </c>
      <c r="C1002" s="14" t="s">
        <v>3334</v>
      </c>
      <c r="D1002" s="16">
        <v>46051</v>
      </c>
      <c r="E1002" s="16"/>
      <c r="F1002" s="14" t="s">
        <v>4998</v>
      </c>
      <c r="G1002" s="14" t="s">
        <v>3632</v>
      </c>
      <c r="H1002" s="14" t="s">
        <v>3633</v>
      </c>
      <c r="I1002" s="15">
        <v>1100</v>
      </c>
      <c r="J1002" s="77">
        <v>2</v>
      </c>
      <c r="K1002" s="92"/>
    </row>
    <row r="1003" spans="1:11" ht="20" x14ac:dyDescent="0.25">
      <c r="A1003" s="14" t="s">
        <v>2995</v>
      </c>
      <c r="B1003" s="14" t="s">
        <v>5094</v>
      </c>
      <c r="C1003" s="14" t="s">
        <v>3297</v>
      </c>
      <c r="D1003" s="16">
        <v>46051</v>
      </c>
      <c r="E1003" s="16"/>
      <c r="F1003" s="14" t="s">
        <v>4998</v>
      </c>
      <c r="G1003" s="14" t="s">
        <v>3432</v>
      </c>
      <c r="H1003" s="14" t="s">
        <v>3433</v>
      </c>
      <c r="I1003" s="15">
        <v>400</v>
      </c>
      <c r="J1003" s="77">
        <v>2</v>
      </c>
      <c r="K1003" s="92"/>
    </row>
    <row r="1004" spans="1:11" ht="20" x14ac:dyDescent="0.25">
      <c r="A1004" s="14" t="s">
        <v>2995</v>
      </c>
      <c r="B1004" s="14" t="s">
        <v>5095</v>
      </c>
      <c r="C1004" s="14" t="s">
        <v>3261</v>
      </c>
      <c r="D1004" s="16">
        <v>46051</v>
      </c>
      <c r="E1004" s="16"/>
      <c r="F1004" s="14" t="s">
        <v>5096</v>
      </c>
      <c r="G1004" s="14" t="s">
        <v>3607</v>
      </c>
      <c r="H1004" s="14" t="s">
        <v>3608</v>
      </c>
      <c r="I1004" s="15">
        <v>745</v>
      </c>
      <c r="J1004" s="77">
        <v>2</v>
      </c>
      <c r="K1004" s="92"/>
    </row>
    <row r="1005" spans="1:11" ht="30" x14ac:dyDescent="0.25">
      <c r="A1005" s="14" t="s">
        <v>2995</v>
      </c>
      <c r="B1005" s="14" t="s">
        <v>5097</v>
      </c>
      <c r="C1005" s="14" t="s">
        <v>4356</v>
      </c>
      <c r="D1005" s="16">
        <v>46051</v>
      </c>
      <c r="E1005" s="16"/>
      <c r="F1005" s="14" t="s">
        <v>5017</v>
      </c>
      <c r="G1005" s="14" t="s">
        <v>5874</v>
      </c>
      <c r="H1005" s="14" t="s">
        <v>4693</v>
      </c>
      <c r="I1005" s="15">
        <v>800</v>
      </c>
      <c r="J1005" s="77">
        <v>2</v>
      </c>
      <c r="K1005" s="92"/>
    </row>
    <row r="1006" spans="1:11" ht="20" x14ac:dyDescent="0.25">
      <c r="A1006" s="14" t="s">
        <v>2995</v>
      </c>
      <c r="B1006" s="14" t="s">
        <v>5098</v>
      </c>
      <c r="C1006" s="14" t="s">
        <v>4889</v>
      </c>
      <c r="D1006" s="16">
        <v>46045</v>
      </c>
      <c r="E1006" s="16"/>
      <c r="F1006" s="14" t="s">
        <v>5042</v>
      </c>
      <c r="G1006" s="14" t="s">
        <v>3482</v>
      </c>
      <c r="H1006" s="14" t="s">
        <v>4611</v>
      </c>
      <c r="I1006" s="15">
        <v>2500</v>
      </c>
      <c r="J1006" s="77">
        <v>4</v>
      </c>
      <c r="K1006" s="92"/>
    </row>
    <row r="1007" spans="1:11" ht="20" x14ac:dyDescent="0.25">
      <c r="A1007" s="14" t="s">
        <v>2995</v>
      </c>
      <c r="B1007" s="14" t="s">
        <v>5099</v>
      </c>
      <c r="C1007" s="14" t="s">
        <v>4639</v>
      </c>
      <c r="D1007" s="16">
        <v>46051</v>
      </c>
      <c r="E1007" s="16"/>
      <c r="F1007" s="14" t="s">
        <v>5100</v>
      </c>
      <c r="G1007" s="14" t="s">
        <v>3482</v>
      </c>
      <c r="H1007" s="14" t="s">
        <v>4611</v>
      </c>
      <c r="I1007" s="15">
        <v>80</v>
      </c>
      <c r="J1007" s="77">
        <v>3</v>
      </c>
      <c r="K1007" s="92"/>
    </row>
    <row r="1008" spans="1:11" ht="20" x14ac:dyDescent="0.25">
      <c r="A1008" s="14" t="s">
        <v>2995</v>
      </c>
      <c r="B1008" s="14" t="s">
        <v>5101</v>
      </c>
      <c r="C1008" s="14" t="s">
        <v>4845</v>
      </c>
      <c r="D1008" s="16">
        <v>46051</v>
      </c>
      <c r="E1008" s="16"/>
      <c r="F1008" s="14" t="s">
        <v>4998</v>
      </c>
      <c r="G1008" s="14" t="s">
        <v>3302</v>
      </c>
      <c r="H1008" s="14" t="s">
        <v>3623</v>
      </c>
      <c r="I1008" s="15">
        <v>1100</v>
      </c>
      <c r="J1008" s="77">
        <v>2</v>
      </c>
      <c r="K1008" s="92"/>
    </row>
    <row r="1009" spans="1:11" ht="20" x14ac:dyDescent="0.25">
      <c r="A1009" s="14" t="s">
        <v>2995</v>
      </c>
      <c r="B1009" s="14" t="s">
        <v>5102</v>
      </c>
      <c r="C1009" s="14" t="s">
        <v>3550</v>
      </c>
      <c r="D1009" s="16">
        <v>46036</v>
      </c>
      <c r="E1009" s="16"/>
      <c r="F1009" s="14" t="s">
        <v>5042</v>
      </c>
      <c r="G1009" s="14" t="s">
        <v>3456</v>
      </c>
      <c r="H1009" s="14" t="s">
        <v>3457</v>
      </c>
      <c r="I1009" s="15">
        <v>2000</v>
      </c>
      <c r="J1009" s="77">
        <v>2</v>
      </c>
      <c r="K1009" s="92"/>
    </row>
    <row r="1010" spans="1:11" ht="20" x14ac:dyDescent="0.25">
      <c r="A1010" s="14" t="s">
        <v>2995</v>
      </c>
      <c r="B1010" s="14" t="s">
        <v>5102</v>
      </c>
      <c r="C1010" s="14" t="s">
        <v>3550</v>
      </c>
      <c r="D1010" s="16">
        <v>46045</v>
      </c>
      <c r="E1010" s="16"/>
      <c r="F1010" s="14" t="s">
        <v>5103</v>
      </c>
      <c r="G1010" s="14" t="s">
        <v>3456</v>
      </c>
      <c r="H1010" s="14" t="s">
        <v>3457</v>
      </c>
      <c r="I1010" s="15">
        <v>700</v>
      </c>
      <c r="J1010" s="77">
        <v>2</v>
      </c>
      <c r="K1010" s="92"/>
    </row>
    <row r="1011" spans="1:11" ht="20" x14ac:dyDescent="0.25">
      <c r="A1011" s="14" t="s">
        <v>2995</v>
      </c>
      <c r="B1011" s="14" t="s">
        <v>5104</v>
      </c>
      <c r="C1011" s="14" t="s">
        <v>5105</v>
      </c>
      <c r="D1011" s="16">
        <v>46051</v>
      </c>
      <c r="E1011" s="16"/>
      <c r="F1011" s="14" t="s">
        <v>5042</v>
      </c>
      <c r="G1011" s="14" t="s">
        <v>3559</v>
      </c>
      <c r="H1011" s="14" t="s">
        <v>3560</v>
      </c>
      <c r="I1011" s="15">
        <v>600</v>
      </c>
      <c r="J1011" s="77">
        <v>4</v>
      </c>
      <c r="K1011" s="92"/>
    </row>
    <row r="1012" spans="1:11" ht="20" x14ac:dyDescent="0.25">
      <c r="A1012" s="14" t="s">
        <v>2995</v>
      </c>
      <c r="B1012" s="14" t="s">
        <v>5106</v>
      </c>
      <c r="C1012" s="14" t="s">
        <v>5107</v>
      </c>
      <c r="D1012" s="16">
        <v>46051</v>
      </c>
      <c r="E1012" s="16"/>
      <c r="F1012" s="14" t="s">
        <v>4998</v>
      </c>
      <c r="G1012" s="14" t="s">
        <v>3559</v>
      </c>
      <c r="H1012" s="14" t="s">
        <v>3560</v>
      </c>
      <c r="I1012" s="15">
        <v>500</v>
      </c>
      <c r="J1012" s="77">
        <v>2</v>
      </c>
      <c r="K1012" s="92"/>
    </row>
    <row r="1013" spans="1:11" ht="20" x14ac:dyDescent="0.25">
      <c r="A1013" s="14" t="s">
        <v>2995</v>
      </c>
      <c r="B1013" s="14" t="s">
        <v>5108</v>
      </c>
      <c r="C1013" s="14" t="s">
        <v>5109</v>
      </c>
      <c r="D1013" s="16">
        <v>46051</v>
      </c>
      <c r="E1013" s="16"/>
      <c r="F1013" s="14" t="s">
        <v>4998</v>
      </c>
      <c r="G1013" s="14" t="s">
        <v>3600</v>
      </c>
      <c r="H1013" s="14" t="s">
        <v>3601</v>
      </c>
      <c r="I1013" s="15">
        <v>500</v>
      </c>
      <c r="J1013" s="77">
        <v>2</v>
      </c>
      <c r="K1013" s="92"/>
    </row>
    <row r="1014" spans="1:11" ht="20" x14ac:dyDescent="0.25">
      <c r="A1014" s="14" t="s">
        <v>2995</v>
      </c>
      <c r="B1014" s="14" t="s">
        <v>5110</v>
      </c>
      <c r="C1014" s="14" t="s">
        <v>5111</v>
      </c>
      <c r="D1014" s="16">
        <v>46051</v>
      </c>
      <c r="E1014" s="16"/>
      <c r="F1014" s="14" t="s">
        <v>4998</v>
      </c>
      <c r="G1014" s="14" t="s">
        <v>3614</v>
      </c>
      <c r="H1014" s="14" t="s">
        <v>3615</v>
      </c>
      <c r="I1014" s="15">
        <v>350</v>
      </c>
      <c r="J1014" s="77">
        <v>2</v>
      </c>
      <c r="K1014" s="92"/>
    </row>
    <row r="1015" spans="1:11" ht="20" x14ac:dyDescent="0.25">
      <c r="A1015" s="14" t="s">
        <v>2995</v>
      </c>
      <c r="B1015" s="14" t="s">
        <v>5112</v>
      </c>
      <c r="C1015" s="14" t="s">
        <v>3568</v>
      </c>
      <c r="D1015" s="16">
        <v>46051</v>
      </c>
      <c r="E1015" s="16"/>
      <c r="F1015" s="14" t="s">
        <v>4998</v>
      </c>
      <c r="G1015" s="14" t="s">
        <v>5865</v>
      </c>
      <c r="H1015" s="14" t="s">
        <v>4141</v>
      </c>
      <c r="I1015" s="15">
        <v>400</v>
      </c>
      <c r="J1015" s="77">
        <v>2</v>
      </c>
      <c r="K1015" s="92"/>
    </row>
    <row r="1016" spans="1:11" ht="20" x14ac:dyDescent="0.25">
      <c r="A1016" s="14" t="s">
        <v>2995</v>
      </c>
      <c r="B1016" s="14" t="s">
        <v>5113</v>
      </c>
      <c r="C1016" s="14" t="s">
        <v>4361</v>
      </c>
      <c r="D1016" s="16">
        <v>46051</v>
      </c>
      <c r="E1016" s="16"/>
      <c r="F1016" s="14" t="s">
        <v>4998</v>
      </c>
      <c r="G1016" s="14" t="s">
        <v>5852</v>
      </c>
      <c r="H1016" s="14" t="s">
        <v>4047</v>
      </c>
      <c r="I1016" s="15">
        <v>300</v>
      </c>
      <c r="J1016" s="77">
        <v>2</v>
      </c>
      <c r="K1016" s="92"/>
    </row>
    <row r="1017" spans="1:11" ht="20" x14ac:dyDescent="0.25">
      <c r="A1017" s="14" t="s">
        <v>2995</v>
      </c>
      <c r="B1017" s="14" t="s">
        <v>5114</v>
      </c>
      <c r="C1017" s="14" t="s">
        <v>5115</v>
      </c>
      <c r="D1017" s="16">
        <v>46051</v>
      </c>
      <c r="E1017" s="16"/>
      <c r="F1017" s="14" t="s">
        <v>5042</v>
      </c>
      <c r="G1017" s="14" t="s">
        <v>5893</v>
      </c>
      <c r="H1017" s="14" t="s">
        <v>4956</v>
      </c>
      <c r="I1017" s="15">
        <v>500</v>
      </c>
      <c r="J1017" s="77">
        <v>3</v>
      </c>
      <c r="K1017" s="92"/>
    </row>
    <row r="1018" spans="1:11" ht="20" x14ac:dyDescent="0.25">
      <c r="A1018" s="14" t="s">
        <v>2995</v>
      </c>
      <c r="B1018" s="14" t="s">
        <v>5116</v>
      </c>
      <c r="C1018" s="14" t="s">
        <v>3992</v>
      </c>
      <c r="D1018" s="16">
        <v>46051</v>
      </c>
      <c r="E1018" s="16"/>
      <c r="F1018" s="14" t="s">
        <v>4998</v>
      </c>
      <c r="G1018" s="14" t="s">
        <v>5858</v>
      </c>
      <c r="H1018" s="14" t="s">
        <v>4649</v>
      </c>
      <c r="I1018" s="15">
        <v>450</v>
      </c>
      <c r="J1018" s="77">
        <v>2</v>
      </c>
      <c r="K1018" s="92"/>
    </row>
    <row r="1019" spans="1:11" ht="20" x14ac:dyDescent="0.25">
      <c r="A1019" s="14" t="s">
        <v>2995</v>
      </c>
      <c r="B1019" s="14" t="s">
        <v>5117</v>
      </c>
      <c r="C1019" s="14" t="s">
        <v>5118</v>
      </c>
      <c r="D1019" s="16">
        <v>46052</v>
      </c>
      <c r="E1019" s="16"/>
      <c r="F1019" s="14" t="s">
        <v>4998</v>
      </c>
      <c r="G1019" s="14" t="s">
        <v>5848</v>
      </c>
      <c r="H1019" s="14" t="s">
        <v>4009</v>
      </c>
      <c r="I1019" s="15">
        <v>400</v>
      </c>
      <c r="J1019" s="77">
        <v>2</v>
      </c>
      <c r="K1019" s="92"/>
    </row>
    <row r="1020" spans="1:11" ht="20" x14ac:dyDescent="0.25">
      <c r="A1020" s="14" t="s">
        <v>2995</v>
      </c>
      <c r="B1020" s="14" t="s">
        <v>5119</v>
      </c>
      <c r="C1020" s="14" t="s">
        <v>5120</v>
      </c>
      <c r="D1020" s="16">
        <v>46052</v>
      </c>
      <c r="E1020" s="16"/>
      <c r="F1020" s="14" t="s">
        <v>4998</v>
      </c>
      <c r="G1020" s="14" t="s">
        <v>3459</v>
      </c>
      <c r="H1020" s="14" t="s">
        <v>3460</v>
      </c>
      <c r="I1020" s="15">
        <v>500</v>
      </c>
      <c r="J1020" s="77">
        <v>2</v>
      </c>
      <c r="K1020" s="92"/>
    </row>
    <row r="1021" spans="1:11" ht="20" x14ac:dyDescent="0.25">
      <c r="A1021" s="14" t="s">
        <v>2995</v>
      </c>
      <c r="B1021" s="14" t="s">
        <v>5121</v>
      </c>
      <c r="C1021" s="14" t="s">
        <v>4199</v>
      </c>
      <c r="D1021" s="16">
        <v>46052</v>
      </c>
      <c r="E1021" s="16"/>
      <c r="F1021" s="14" t="s">
        <v>5122</v>
      </c>
      <c r="G1021" s="14" t="s">
        <v>3603</v>
      </c>
      <c r="H1021" s="14" t="s">
        <v>3604</v>
      </c>
      <c r="I1021" s="15">
        <v>400</v>
      </c>
      <c r="J1021" s="77">
        <v>2</v>
      </c>
      <c r="K1021" s="92"/>
    </row>
    <row r="1022" spans="1:11" ht="20" x14ac:dyDescent="0.25">
      <c r="A1022" s="14" t="s">
        <v>2995</v>
      </c>
      <c r="B1022" s="14" t="s">
        <v>5123</v>
      </c>
      <c r="C1022" s="14" t="s">
        <v>4058</v>
      </c>
      <c r="D1022" s="16">
        <v>46052</v>
      </c>
      <c r="E1022" s="16"/>
      <c r="F1022" s="14" t="s">
        <v>5096</v>
      </c>
      <c r="G1022" s="14" t="s">
        <v>3513</v>
      </c>
      <c r="H1022" s="14" t="s">
        <v>3514</v>
      </c>
      <c r="I1022" s="15">
        <v>1150</v>
      </c>
      <c r="J1022" s="77">
        <v>2</v>
      </c>
      <c r="K1022" s="92"/>
    </row>
    <row r="1023" spans="1:11" ht="20" x14ac:dyDescent="0.25">
      <c r="A1023" s="14" t="s">
        <v>2995</v>
      </c>
      <c r="B1023" s="14" t="s">
        <v>5124</v>
      </c>
      <c r="C1023" s="14" t="s">
        <v>4813</v>
      </c>
      <c r="D1023" s="16">
        <v>46052</v>
      </c>
      <c r="E1023" s="16"/>
      <c r="F1023" s="14" t="s">
        <v>4998</v>
      </c>
      <c r="G1023" s="14" t="s">
        <v>3528</v>
      </c>
      <c r="H1023" s="14" t="s">
        <v>3529</v>
      </c>
      <c r="I1023" s="15">
        <v>400</v>
      </c>
      <c r="J1023" s="77">
        <v>2</v>
      </c>
      <c r="K1023" s="92"/>
    </row>
    <row r="1024" spans="1:11" ht="20" x14ac:dyDescent="0.25">
      <c r="A1024" s="14" t="s">
        <v>2995</v>
      </c>
      <c r="B1024" s="14" t="s">
        <v>5125</v>
      </c>
      <c r="C1024" s="14" t="s">
        <v>4670</v>
      </c>
      <c r="D1024" s="16">
        <v>46052</v>
      </c>
      <c r="E1024" s="16"/>
      <c r="F1024" s="14" t="s">
        <v>5126</v>
      </c>
      <c r="G1024" s="14" t="s">
        <v>5900</v>
      </c>
      <c r="H1024" s="14" t="s">
        <v>5127</v>
      </c>
      <c r="I1024" s="15">
        <v>1547</v>
      </c>
      <c r="J1024" s="77">
        <v>3</v>
      </c>
      <c r="K1024" s="92"/>
    </row>
    <row r="1025" spans="1:11" ht="20" x14ac:dyDescent="0.25">
      <c r="A1025" s="14" t="s">
        <v>2995</v>
      </c>
      <c r="B1025" s="14" t="s">
        <v>5128</v>
      </c>
      <c r="C1025" s="14" t="s">
        <v>4657</v>
      </c>
      <c r="D1025" s="16">
        <v>46052</v>
      </c>
      <c r="E1025" s="16"/>
      <c r="F1025" s="14" t="s">
        <v>5042</v>
      </c>
      <c r="G1025" s="14" t="s">
        <v>5855</v>
      </c>
      <c r="H1025" s="14" t="s">
        <v>4073</v>
      </c>
      <c r="I1025" s="15">
        <v>500</v>
      </c>
      <c r="J1025" s="77">
        <v>2</v>
      </c>
      <c r="K1025" s="92"/>
    </row>
    <row r="1026" spans="1:11" ht="20" x14ac:dyDescent="0.25">
      <c r="A1026" s="14" t="s">
        <v>2995</v>
      </c>
      <c r="B1026" s="14" t="s">
        <v>5129</v>
      </c>
      <c r="C1026" s="14" t="s">
        <v>4637</v>
      </c>
      <c r="D1026" s="16">
        <v>46052</v>
      </c>
      <c r="E1026" s="16"/>
      <c r="F1026" s="14" t="s">
        <v>4998</v>
      </c>
      <c r="G1026" s="14" t="s">
        <v>3588</v>
      </c>
      <c r="H1026" s="14" t="s">
        <v>3589</v>
      </c>
      <c r="I1026" s="15">
        <v>500</v>
      </c>
      <c r="J1026" s="77">
        <v>2</v>
      </c>
      <c r="K1026" s="92"/>
    </row>
    <row r="1027" spans="1:11" ht="20" x14ac:dyDescent="0.25">
      <c r="A1027" s="14" t="s">
        <v>2995</v>
      </c>
      <c r="B1027" s="14" t="s">
        <v>5130</v>
      </c>
      <c r="C1027" s="14" t="s">
        <v>4444</v>
      </c>
      <c r="D1027" s="16">
        <v>46052</v>
      </c>
      <c r="E1027" s="16"/>
      <c r="F1027" s="14" t="s">
        <v>4998</v>
      </c>
      <c r="G1027" s="14" t="s">
        <v>3626</v>
      </c>
      <c r="H1027" s="14" t="s">
        <v>3627</v>
      </c>
      <c r="I1027" s="15">
        <v>500</v>
      </c>
      <c r="J1027" s="77">
        <v>2</v>
      </c>
      <c r="K1027" s="92"/>
    </row>
    <row r="1028" spans="1:11" ht="20" x14ac:dyDescent="0.25">
      <c r="A1028" s="14" t="s">
        <v>2995</v>
      </c>
      <c r="B1028" s="14" t="s">
        <v>5131</v>
      </c>
      <c r="C1028" s="14" t="s">
        <v>5132</v>
      </c>
      <c r="D1028" s="16">
        <v>46052</v>
      </c>
      <c r="E1028" s="16"/>
      <c r="F1028" s="14" t="s">
        <v>5133</v>
      </c>
      <c r="G1028" s="14" t="s">
        <v>5901</v>
      </c>
      <c r="H1028" s="14" t="s">
        <v>5134</v>
      </c>
      <c r="I1028" s="15">
        <v>2560</v>
      </c>
      <c r="J1028" s="77">
        <v>2</v>
      </c>
      <c r="K1028" s="92"/>
    </row>
    <row r="1029" spans="1:11" ht="12.5" x14ac:dyDescent="0.25">
      <c r="A1029" s="14" t="s">
        <v>2995</v>
      </c>
      <c r="B1029" s="14" t="s">
        <v>5135</v>
      </c>
      <c r="C1029" s="14" t="s">
        <v>5136</v>
      </c>
      <c r="D1029" s="16">
        <v>46051</v>
      </c>
      <c r="E1029" s="16"/>
      <c r="F1029" s="14" t="s">
        <v>5137</v>
      </c>
      <c r="G1029" s="14" t="s">
        <v>3268</v>
      </c>
      <c r="H1029" s="14" t="s">
        <v>4532</v>
      </c>
      <c r="I1029" s="15">
        <v>46</v>
      </c>
      <c r="J1029" s="77">
        <v>4</v>
      </c>
      <c r="K1029" s="92"/>
    </row>
    <row r="1030" spans="1:11" ht="20" x14ac:dyDescent="0.25">
      <c r="A1030" s="14" t="s">
        <v>2995</v>
      </c>
      <c r="B1030" s="14" t="s">
        <v>5138</v>
      </c>
      <c r="C1030" s="14" t="s">
        <v>3223</v>
      </c>
      <c r="D1030" s="16">
        <v>46052</v>
      </c>
      <c r="E1030" s="16"/>
      <c r="F1030" s="14" t="s">
        <v>5139</v>
      </c>
      <c r="G1030" s="14" t="s">
        <v>3316</v>
      </c>
      <c r="H1030" s="14" t="s">
        <v>3612</v>
      </c>
      <c r="I1030" s="15">
        <v>307.5</v>
      </c>
      <c r="J1030" s="77">
        <v>4</v>
      </c>
      <c r="K1030" s="92"/>
    </row>
    <row r="1031" spans="1:11" ht="20" x14ac:dyDescent="0.25">
      <c r="A1031" s="14" t="s">
        <v>2995</v>
      </c>
      <c r="B1031" s="14" t="s">
        <v>5140</v>
      </c>
      <c r="C1031" s="14" t="s">
        <v>3470</v>
      </c>
      <c r="D1031" s="16">
        <v>46052</v>
      </c>
      <c r="E1031" s="16"/>
      <c r="F1031" s="14" t="s">
        <v>4998</v>
      </c>
      <c r="G1031" s="14" t="s">
        <v>5851</v>
      </c>
      <c r="H1031" s="14" t="s">
        <v>3440</v>
      </c>
      <c r="I1031" s="15">
        <v>1397.5</v>
      </c>
      <c r="J1031" s="77">
        <v>2</v>
      </c>
      <c r="K1031" s="92"/>
    </row>
    <row r="1032" spans="1:11" ht="20" x14ac:dyDescent="0.25">
      <c r="A1032" s="14" t="s">
        <v>2995</v>
      </c>
      <c r="B1032" s="14" t="s">
        <v>5141</v>
      </c>
      <c r="C1032" s="14" t="s">
        <v>5142</v>
      </c>
      <c r="D1032" s="16">
        <v>46052</v>
      </c>
      <c r="E1032" s="16"/>
      <c r="F1032" s="14" t="s">
        <v>5143</v>
      </c>
      <c r="G1032" s="14" t="s">
        <v>3533</v>
      </c>
      <c r="H1032" s="14" t="s">
        <v>5144</v>
      </c>
      <c r="I1032" s="15">
        <v>500</v>
      </c>
      <c r="J1032" s="77">
        <v>2</v>
      </c>
      <c r="K1032" s="92"/>
    </row>
    <row r="1033" spans="1:11" ht="20" x14ac:dyDescent="0.25">
      <c r="A1033" s="14" t="s">
        <v>2995</v>
      </c>
      <c r="B1033" s="14" t="s">
        <v>5145</v>
      </c>
      <c r="C1033" s="14" t="s">
        <v>3480</v>
      </c>
      <c r="D1033" s="16">
        <v>46052</v>
      </c>
      <c r="E1033" s="16"/>
      <c r="F1033" s="14" t="s">
        <v>4998</v>
      </c>
      <c r="G1033" s="14" t="s">
        <v>3501</v>
      </c>
      <c r="H1033" s="14" t="s">
        <v>3502</v>
      </c>
      <c r="I1033" s="15">
        <v>1000</v>
      </c>
      <c r="J1033" s="77">
        <v>2</v>
      </c>
      <c r="K1033" s="92"/>
    </row>
    <row r="1034" spans="1:11" ht="20" x14ac:dyDescent="0.25">
      <c r="A1034" s="14" t="s">
        <v>2995</v>
      </c>
      <c r="B1034" s="14" t="s">
        <v>5146</v>
      </c>
      <c r="C1034" s="14" t="s">
        <v>4105</v>
      </c>
      <c r="D1034" s="16">
        <v>46052</v>
      </c>
      <c r="E1034" s="16"/>
      <c r="F1034" s="14" t="s">
        <v>4998</v>
      </c>
      <c r="G1034" s="14" t="s">
        <v>3603</v>
      </c>
      <c r="H1034" s="14" t="s">
        <v>3604</v>
      </c>
      <c r="I1034" s="15">
        <v>400</v>
      </c>
      <c r="J1034" s="77">
        <v>2</v>
      </c>
      <c r="K1034" s="92"/>
    </row>
    <row r="1035" spans="1:11" ht="30" x14ac:dyDescent="0.25">
      <c r="A1035" s="14" t="s">
        <v>2995</v>
      </c>
      <c r="B1035" s="14" t="s">
        <v>5147</v>
      </c>
      <c r="C1035" s="14" t="s">
        <v>5148</v>
      </c>
      <c r="D1035" s="16">
        <v>46052</v>
      </c>
      <c r="E1035" s="16"/>
      <c r="F1035" s="14" t="s">
        <v>5149</v>
      </c>
      <c r="G1035" s="14" t="s">
        <v>3506</v>
      </c>
      <c r="H1035" s="14" t="s">
        <v>3507</v>
      </c>
      <c r="I1035" s="15">
        <v>526.54</v>
      </c>
      <c r="J1035" s="77">
        <v>3</v>
      </c>
      <c r="K1035" s="92"/>
    </row>
    <row r="1036" spans="1:11" ht="20" x14ac:dyDescent="0.25">
      <c r="A1036" s="14" t="s">
        <v>2995</v>
      </c>
      <c r="B1036" s="14" t="s">
        <v>5150</v>
      </c>
      <c r="C1036" s="14" t="s">
        <v>5151</v>
      </c>
      <c r="D1036" s="16">
        <v>46052</v>
      </c>
      <c r="E1036" s="16"/>
      <c r="F1036" s="14" t="s">
        <v>5152</v>
      </c>
      <c r="G1036" s="14" t="s">
        <v>3719</v>
      </c>
      <c r="H1036" s="14" t="s">
        <v>3720</v>
      </c>
      <c r="I1036" s="15">
        <v>1411</v>
      </c>
      <c r="J1036" s="77">
        <v>3</v>
      </c>
      <c r="K1036" s="92"/>
    </row>
    <row r="1037" spans="1:11" ht="20" x14ac:dyDescent="0.25">
      <c r="A1037" s="14" t="s">
        <v>2995</v>
      </c>
      <c r="B1037" s="14" t="s">
        <v>5153</v>
      </c>
      <c r="C1037" s="14" t="s">
        <v>5154</v>
      </c>
      <c r="D1037" s="16">
        <v>46052</v>
      </c>
      <c r="E1037" s="16"/>
      <c r="F1037" s="14" t="s">
        <v>5155</v>
      </c>
      <c r="G1037" s="14" t="s">
        <v>3719</v>
      </c>
      <c r="H1037" s="14" t="s">
        <v>3720</v>
      </c>
      <c r="I1037" s="15">
        <v>180</v>
      </c>
      <c r="J1037" s="77">
        <v>2</v>
      </c>
      <c r="K1037" s="92"/>
    </row>
    <row r="1038" spans="1:11" ht="20" x14ac:dyDescent="0.25">
      <c r="A1038" s="14" t="s">
        <v>2995</v>
      </c>
      <c r="B1038" s="14" t="s">
        <v>5156</v>
      </c>
      <c r="C1038" s="14" t="s">
        <v>3329</v>
      </c>
      <c r="D1038" s="16">
        <v>46052</v>
      </c>
      <c r="E1038" s="16"/>
      <c r="F1038" s="14" t="s">
        <v>5157</v>
      </c>
      <c r="G1038" s="14" t="s">
        <v>3719</v>
      </c>
      <c r="H1038" s="14" t="s">
        <v>3720</v>
      </c>
      <c r="I1038" s="15">
        <v>1025</v>
      </c>
      <c r="J1038" s="77">
        <v>3</v>
      </c>
      <c r="K1038" s="92"/>
    </row>
    <row r="1039" spans="1:11" ht="20" x14ac:dyDescent="0.25">
      <c r="A1039" s="14" t="s">
        <v>2995</v>
      </c>
      <c r="B1039" s="14" t="s">
        <v>5158</v>
      </c>
      <c r="C1039" s="14" t="s">
        <v>5159</v>
      </c>
      <c r="D1039" s="16">
        <v>46052</v>
      </c>
      <c r="E1039" s="16"/>
      <c r="F1039" s="14" t="s">
        <v>5160</v>
      </c>
      <c r="G1039" s="14" t="s">
        <v>5866</v>
      </c>
      <c r="H1039" s="14" t="s">
        <v>4677</v>
      </c>
      <c r="I1039" s="15">
        <v>300</v>
      </c>
      <c r="J1039" s="77">
        <v>2</v>
      </c>
      <c r="K1039" s="92"/>
    </row>
    <row r="1040" spans="1:11" ht="12.5" x14ac:dyDescent="0.25">
      <c r="A1040" s="14" t="s">
        <v>2995</v>
      </c>
      <c r="B1040" s="14" t="s">
        <v>5161</v>
      </c>
      <c r="C1040" s="14" t="s">
        <v>5162</v>
      </c>
      <c r="D1040" s="16">
        <v>46052</v>
      </c>
      <c r="E1040" s="16"/>
      <c r="F1040" s="14" t="s">
        <v>5163</v>
      </c>
      <c r="G1040" s="14" t="s">
        <v>3719</v>
      </c>
      <c r="H1040" s="14" t="s">
        <v>3720</v>
      </c>
      <c r="I1040" s="15">
        <v>406.71</v>
      </c>
      <c r="J1040" s="77">
        <v>2</v>
      </c>
      <c r="K1040" s="92"/>
    </row>
    <row r="1041" spans="1:11" ht="20" x14ac:dyDescent="0.25">
      <c r="A1041" s="14" t="s">
        <v>2995</v>
      </c>
      <c r="B1041" s="14" t="s">
        <v>5164</v>
      </c>
      <c r="C1041" s="14" t="s">
        <v>5165</v>
      </c>
      <c r="D1041" s="16">
        <v>46052</v>
      </c>
      <c r="E1041" s="16"/>
      <c r="F1041" s="14" t="s">
        <v>5166</v>
      </c>
      <c r="G1041" s="14" t="s">
        <v>3719</v>
      </c>
      <c r="H1041" s="14" t="s">
        <v>3720</v>
      </c>
      <c r="I1041" s="15">
        <v>60.97</v>
      </c>
      <c r="J1041" s="77">
        <v>2</v>
      </c>
      <c r="K1041" s="92"/>
    </row>
    <row r="1042" spans="1:11" ht="20" x14ac:dyDescent="0.25">
      <c r="A1042" s="14" t="s">
        <v>2995</v>
      </c>
      <c r="B1042" s="14" t="s">
        <v>5167</v>
      </c>
      <c r="C1042" s="14" t="s">
        <v>5168</v>
      </c>
      <c r="D1042" s="16">
        <v>46052</v>
      </c>
      <c r="E1042" s="16"/>
      <c r="F1042" s="14" t="s">
        <v>5169</v>
      </c>
      <c r="G1042" s="14" t="s">
        <v>3719</v>
      </c>
      <c r="H1042" s="14" t="s">
        <v>3720</v>
      </c>
      <c r="I1042" s="15">
        <v>217.26</v>
      </c>
      <c r="J1042" s="77">
        <v>3</v>
      </c>
      <c r="K1042" s="92"/>
    </row>
    <row r="1043" spans="1:11" ht="20" x14ac:dyDescent="0.25">
      <c r="A1043" s="14" t="s">
        <v>2995</v>
      </c>
      <c r="B1043" s="14" t="s">
        <v>5170</v>
      </c>
      <c r="C1043" s="14" t="s">
        <v>5171</v>
      </c>
      <c r="D1043" s="16">
        <v>46052</v>
      </c>
      <c r="E1043" s="16"/>
      <c r="F1043" s="14" t="s">
        <v>5172</v>
      </c>
      <c r="G1043" s="14" t="s">
        <v>3258</v>
      </c>
      <c r="H1043" s="14" t="s">
        <v>3807</v>
      </c>
      <c r="I1043" s="15">
        <v>850</v>
      </c>
      <c r="J1043" s="77">
        <v>4</v>
      </c>
      <c r="K1043" s="92"/>
    </row>
    <row r="1044" spans="1:11" ht="20" x14ac:dyDescent="0.25">
      <c r="A1044" s="14" t="s">
        <v>2995</v>
      </c>
      <c r="B1044" s="14" t="s">
        <v>5173</v>
      </c>
      <c r="C1044" s="14" t="s">
        <v>5174</v>
      </c>
      <c r="D1044" s="16">
        <v>46052</v>
      </c>
      <c r="E1044" s="16"/>
      <c r="F1044" s="14" t="s">
        <v>5175</v>
      </c>
      <c r="G1044" s="14" t="s">
        <v>5902</v>
      </c>
      <c r="H1044" s="14" t="s">
        <v>5176</v>
      </c>
      <c r="I1044" s="15">
        <v>450</v>
      </c>
      <c r="J1044" s="77">
        <v>3</v>
      </c>
      <c r="K1044" s="92"/>
    </row>
    <row r="1045" spans="1:11" ht="20" x14ac:dyDescent="0.25">
      <c r="A1045" s="14" t="s">
        <v>2995</v>
      </c>
      <c r="B1045" s="14" t="s">
        <v>5177</v>
      </c>
      <c r="C1045" s="14" t="s">
        <v>5178</v>
      </c>
      <c r="D1045" s="16">
        <v>46052</v>
      </c>
      <c r="E1045" s="16"/>
      <c r="F1045" s="14" t="s">
        <v>5179</v>
      </c>
      <c r="G1045" s="14" t="s">
        <v>5868</v>
      </c>
      <c r="H1045" s="14" t="s">
        <v>4166</v>
      </c>
      <c r="I1045" s="15">
        <v>300</v>
      </c>
      <c r="J1045" s="77">
        <v>2</v>
      </c>
      <c r="K1045" s="92"/>
    </row>
    <row r="1046" spans="1:11" ht="20" x14ac:dyDescent="0.25">
      <c r="A1046" s="14" t="s">
        <v>2995</v>
      </c>
      <c r="B1046" s="14" t="s">
        <v>5180</v>
      </c>
      <c r="C1046" s="14" t="s">
        <v>5181</v>
      </c>
      <c r="D1046" s="16">
        <v>45877</v>
      </c>
      <c r="E1046" s="16">
        <v>46052</v>
      </c>
      <c r="F1046" s="14" t="s">
        <v>5182</v>
      </c>
      <c r="G1046" s="14" t="s">
        <v>4400</v>
      </c>
      <c r="H1046" s="14" t="s">
        <v>4401</v>
      </c>
      <c r="I1046" s="15">
        <v>360</v>
      </c>
      <c r="J1046" s="77">
        <v>2</v>
      </c>
      <c r="K1046" s="92"/>
    </row>
    <row r="1047" spans="1:11" ht="12.5" x14ac:dyDescent="0.25">
      <c r="A1047" s="14" t="s">
        <v>2995</v>
      </c>
      <c r="B1047" s="14" t="s">
        <v>5180</v>
      </c>
      <c r="C1047" s="14" t="s">
        <v>5183</v>
      </c>
      <c r="D1047" s="16">
        <v>45926</v>
      </c>
      <c r="E1047" s="16">
        <v>46052</v>
      </c>
      <c r="F1047" s="14" t="s">
        <v>5184</v>
      </c>
      <c r="G1047" s="14" t="s">
        <v>4400</v>
      </c>
      <c r="H1047" s="14" t="s">
        <v>4401</v>
      </c>
      <c r="I1047" s="15">
        <v>62.19</v>
      </c>
      <c r="J1047" s="77">
        <v>2</v>
      </c>
      <c r="K1047" s="92"/>
    </row>
    <row r="1048" spans="1:11" ht="12.5" x14ac:dyDescent="0.25">
      <c r="A1048" s="14" t="s">
        <v>2995</v>
      </c>
      <c r="B1048" s="14" t="s">
        <v>5180</v>
      </c>
      <c r="C1048" s="14" t="s">
        <v>5185</v>
      </c>
      <c r="D1048" s="16">
        <v>45927</v>
      </c>
      <c r="E1048" s="16">
        <v>46052</v>
      </c>
      <c r="F1048" s="14" t="s">
        <v>5186</v>
      </c>
      <c r="G1048" s="14" t="s">
        <v>4400</v>
      </c>
      <c r="H1048" s="14" t="s">
        <v>4401</v>
      </c>
      <c r="I1048" s="15">
        <v>30</v>
      </c>
      <c r="J1048" s="77">
        <v>2</v>
      </c>
      <c r="K1048" s="92"/>
    </row>
    <row r="1049" spans="1:11" ht="12.5" x14ac:dyDescent="0.25">
      <c r="A1049" s="14" t="s">
        <v>2995</v>
      </c>
      <c r="B1049" s="14" t="s">
        <v>5180</v>
      </c>
      <c r="C1049" s="14" t="s">
        <v>3883</v>
      </c>
      <c r="D1049" s="16">
        <v>45913</v>
      </c>
      <c r="E1049" s="16">
        <v>46052</v>
      </c>
      <c r="F1049" s="14" t="s">
        <v>5187</v>
      </c>
      <c r="G1049" s="14" t="s">
        <v>4400</v>
      </c>
      <c r="H1049" s="14" t="s">
        <v>4401</v>
      </c>
      <c r="I1049" s="15">
        <v>60</v>
      </c>
      <c r="J1049" s="77">
        <v>2</v>
      </c>
      <c r="K1049" s="92"/>
    </row>
    <row r="1050" spans="1:11" ht="12.5" x14ac:dyDescent="0.25">
      <c r="A1050" s="14" t="s">
        <v>2995</v>
      </c>
      <c r="B1050" s="14" t="s">
        <v>5180</v>
      </c>
      <c r="C1050" s="14" t="s">
        <v>5188</v>
      </c>
      <c r="D1050" s="16">
        <v>45932</v>
      </c>
      <c r="E1050" s="16">
        <v>46052</v>
      </c>
      <c r="F1050" s="14" t="s">
        <v>5189</v>
      </c>
      <c r="G1050" s="14" t="s">
        <v>4400</v>
      </c>
      <c r="H1050" s="14" t="s">
        <v>4401</v>
      </c>
      <c r="I1050" s="15">
        <v>202.85</v>
      </c>
      <c r="J1050" s="77">
        <v>2</v>
      </c>
      <c r="K1050" s="92"/>
    </row>
    <row r="1051" spans="1:11" ht="12.5" x14ac:dyDescent="0.25">
      <c r="A1051" s="14" t="s">
        <v>2995</v>
      </c>
      <c r="B1051" s="14" t="s">
        <v>5180</v>
      </c>
      <c r="C1051" s="14" t="s">
        <v>5190</v>
      </c>
      <c r="D1051" s="16">
        <v>45957</v>
      </c>
      <c r="E1051" s="16">
        <v>46052</v>
      </c>
      <c r="F1051" s="14" t="s">
        <v>4250</v>
      </c>
      <c r="G1051" s="14" t="s">
        <v>4400</v>
      </c>
      <c r="H1051" s="14" t="s">
        <v>4401</v>
      </c>
      <c r="I1051" s="15">
        <v>585</v>
      </c>
      <c r="J1051" s="77">
        <v>2</v>
      </c>
      <c r="K1051" s="92"/>
    </row>
    <row r="1052" spans="1:11" ht="20" x14ac:dyDescent="0.25">
      <c r="A1052" s="14" t="s">
        <v>2995</v>
      </c>
      <c r="B1052" s="14" t="s">
        <v>5180</v>
      </c>
      <c r="C1052" s="14" t="s">
        <v>5960</v>
      </c>
      <c r="D1052" s="16"/>
      <c r="E1052" s="16">
        <v>46045</v>
      </c>
      <c r="F1052" s="14" t="s">
        <v>5191</v>
      </c>
      <c r="G1052" s="14"/>
      <c r="H1052" s="14" t="s">
        <v>3548</v>
      </c>
      <c r="I1052" s="15">
        <v>111.37</v>
      </c>
      <c r="J1052" s="77">
        <v>3</v>
      </c>
      <c r="K1052" s="92"/>
    </row>
    <row r="1053" spans="1:11" ht="30" x14ac:dyDescent="0.25">
      <c r="A1053" s="14" t="s">
        <v>2995</v>
      </c>
      <c r="B1053" s="14" t="s">
        <v>5180</v>
      </c>
      <c r="C1053" s="14" t="s">
        <v>5961</v>
      </c>
      <c r="D1053" s="16"/>
      <c r="E1053" s="16">
        <v>46052</v>
      </c>
      <c r="F1053" s="14" t="s">
        <v>5192</v>
      </c>
      <c r="G1053" s="14"/>
      <c r="H1053" s="14" t="s">
        <v>3300</v>
      </c>
      <c r="I1053" s="15">
        <v>308.37</v>
      </c>
      <c r="J1053" s="77">
        <v>3</v>
      </c>
      <c r="K1053" s="92"/>
    </row>
    <row r="1054" spans="1:11" ht="20" x14ac:dyDescent="0.25">
      <c r="A1054" s="14" t="s">
        <v>2995</v>
      </c>
      <c r="B1054" s="14" t="s">
        <v>5180</v>
      </c>
      <c r="C1054" s="14" t="s">
        <v>3216</v>
      </c>
      <c r="D1054" s="16">
        <v>45738</v>
      </c>
      <c r="E1054" s="16">
        <v>46052</v>
      </c>
      <c r="F1054" s="14" t="s">
        <v>5193</v>
      </c>
      <c r="G1054" s="14" t="s">
        <v>5194</v>
      </c>
      <c r="H1054" s="14" t="s">
        <v>5195</v>
      </c>
      <c r="I1054" s="15">
        <v>600</v>
      </c>
      <c r="J1054" s="77">
        <v>1</v>
      </c>
      <c r="K1054" s="92"/>
    </row>
    <row r="1055" spans="1:11" ht="20" x14ac:dyDescent="0.25">
      <c r="A1055" s="14" t="s">
        <v>2995</v>
      </c>
      <c r="B1055" s="14" t="s">
        <v>5180</v>
      </c>
      <c r="C1055" s="14" t="s">
        <v>3210</v>
      </c>
      <c r="D1055" s="16">
        <v>45772</v>
      </c>
      <c r="E1055" s="16">
        <v>46052</v>
      </c>
      <c r="F1055" s="14" t="s">
        <v>3203</v>
      </c>
      <c r="G1055" s="14" t="s">
        <v>5194</v>
      </c>
      <c r="H1055" s="14" t="s">
        <v>5195</v>
      </c>
      <c r="I1055" s="15">
        <v>600</v>
      </c>
      <c r="J1055" s="77">
        <v>1</v>
      </c>
      <c r="K1055" s="92"/>
    </row>
    <row r="1056" spans="1:11" ht="20" x14ac:dyDescent="0.25">
      <c r="A1056" s="14" t="s">
        <v>2995</v>
      </c>
      <c r="B1056" s="14" t="s">
        <v>5180</v>
      </c>
      <c r="C1056" s="14" t="s">
        <v>4597</v>
      </c>
      <c r="D1056" s="16">
        <v>45796</v>
      </c>
      <c r="E1056" s="16">
        <v>46052</v>
      </c>
      <c r="F1056" s="14" t="s">
        <v>5196</v>
      </c>
      <c r="G1056" s="14" t="s">
        <v>5194</v>
      </c>
      <c r="H1056" s="14" t="s">
        <v>5195</v>
      </c>
      <c r="I1056" s="15">
        <v>600</v>
      </c>
      <c r="J1056" s="77">
        <v>1</v>
      </c>
      <c r="K1056" s="92"/>
    </row>
    <row r="1057" spans="1:11" ht="20" x14ac:dyDescent="0.25">
      <c r="A1057" s="14" t="s">
        <v>2995</v>
      </c>
      <c r="B1057" s="14" t="s">
        <v>5180</v>
      </c>
      <c r="C1057" s="14" t="s">
        <v>3431</v>
      </c>
      <c r="D1057" s="16">
        <v>45826</v>
      </c>
      <c r="E1057" s="16">
        <v>46052</v>
      </c>
      <c r="F1057" s="14" t="s">
        <v>3160</v>
      </c>
      <c r="G1057" s="14" t="s">
        <v>5194</v>
      </c>
      <c r="H1057" s="14" t="s">
        <v>5195</v>
      </c>
      <c r="I1057" s="15">
        <v>600</v>
      </c>
      <c r="J1057" s="77">
        <v>1</v>
      </c>
      <c r="K1057" s="92"/>
    </row>
    <row r="1058" spans="1:11" ht="20" x14ac:dyDescent="0.25">
      <c r="A1058" s="14" t="s">
        <v>2995</v>
      </c>
      <c r="B1058" s="14" t="s">
        <v>5180</v>
      </c>
      <c r="C1058" s="14" t="s">
        <v>3442</v>
      </c>
      <c r="D1058" s="16">
        <v>45924</v>
      </c>
      <c r="E1058" s="16">
        <v>46052</v>
      </c>
      <c r="F1058" s="14" t="s">
        <v>5197</v>
      </c>
      <c r="G1058" s="14" t="s">
        <v>5194</v>
      </c>
      <c r="H1058" s="14" t="s">
        <v>5195</v>
      </c>
      <c r="I1058" s="15">
        <v>153</v>
      </c>
      <c r="J1058" s="77">
        <v>1</v>
      </c>
      <c r="K1058" s="92"/>
    </row>
    <row r="1059" spans="1:11" ht="40" x14ac:dyDescent="0.25">
      <c r="A1059" s="14" t="s">
        <v>2995</v>
      </c>
      <c r="B1059" s="14" t="s">
        <v>5180</v>
      </c>
      <c r="C1059" s="14" t="s">
        <v>5198</v>
      </c>
      <c r="D1059" s="16">
        <v>45903</v>
      </c>
      <c r="E1059" s="16">
        <v>46052</v>
      </c>
      <c r="F1059" s="14" t="s">
        <v>5199</v>
      </c>
      <c r="G1059" s="14" t="s">
        <v>4486</v>
      </c>
      <c r="H1059" s="14" t="s">
        <v>5200</v>
      </c>
      <c r="I1059" s="15">
        <v>3500</v>
      </c>
      <c r="J1059" s="77">
        <v>1</v>
      </c>
      <c r="K1059" s="92"/>
    </row>
    <row r="1060" spans="1:11" ht="20" x14ac:dyDescent="0.25">
      <c r="A1060" s="14" t="s">
        <v>2995</v>
      </c>
      <c r="B1060" s="14" t="s">
        <v>5180</v>
      </c>
      <c r="C1060" s="14" t="s">
        <v>5198</v>
      </c>
      <c r="D1060" s="16">
        <v>45904</v>
      </c>
      <c r="E1060" s="16">
        <v>46052</v>
      </c>
      <c r="F1060" s="14" t="s">
        <v>5201</v>
      </c>
      <c r="G1060" s="14" t="s">
        <v>4486</v>
      </c>
      <c r="H1060" s="14" t="s">
        <v>5200</v>
      </c>
      <c r="I1060" s="15">
        <v>2208</v>
      </c>
      <c r="J1060" s="77">
        <v>1</v>
      </c>
      <c r="K1060" s="92"/>
    </row>
    <row r="1061" spans="1:11" ht="30" x14ac:dyDescent="0.25">
      <c r="A1061" s="14" t="s">
        <v>2995</v>
      </c>
      <c r="B1061" s="14" t="s">
        <v>5180</v>
      </c>
      <c r="C1061" s="14" t="s">
        <v>5202</v>
      </c>
      <c r="D1061" s="16">
        <v>45715</v>
      </c>
      <c r="E1061" s="16">
        <v>46052</v>
      </c>
      <c r="F1061" s="14" t="s">
        <v>5203</v>
      </c>
      <c r="G1061" s="14" t="s">
        <v>5204</v>
      </c>
      <c r="H1061" s="14" t="s">
        <v>5205</v>
      </c>
      <c r="I1061" s="15">
        <v>2262</v>
      </c>
      <c r="J1061" s="77">
        <v>1</v>
      </c>
      <c r="K1061" s="92"/>
    </row>
    <row r="1062" spans="1:11" ht="12.5" x14ac:dyDescent="0.25">
      <c r="A1062" s="14" t="s">
        <v>2995</v>
      </c>
      <c r="B1062" s="14" t="s">
        <v>5180</v>
      </c>
      <c r="C1062" s="14" t="s">
        <v>3024</v>
      </c>
      <c r="D1062" s="16">
        <v>45737</v>
      </c>
      <c r="E1062" s="16">
        <v>46052</v>
      </c>
      <c r="F1062" s="14" t="s">
        <v>5206</v>
      </c>
      <c r="G1062" s="14" t="s">
        <v>5204</v>
      </c>
      <c r="H1062" s="14" t="s">
        <v>5205</v>
      </c>
      <c r="I1062" s="15">
        <v>1500</v>
      </c>
      <c r="J1062" s="77">
        <v>1</v>
      </c>
      <c r="K1062" s="92"/>
    </row>
    <row r="1063" spans="1:11" ht="30" x14ac:dyDescent="0.25">
      <c r="A1063" s="14" t="s">
        <v>2995</v>
      </c>
      <c r="B1063" s="14" t="s">
        <v>5180</v>
      </c>
      <c r="C1063" s="14" t="s">
        <v>5207</v>
      </c>
      <c r="D1063" s="16">
        <v>45861</v>
      </c>
      <c r="E1063" s="16">
        <v>46052</v>
      </c>
      <c r="F1063" s="14" t="s">
        <v>5208</v>
      </c>
      <c r="G1063" s="14" t="s">
        <v>4475</v>
      </c>
      <c r="H1063" s="14" t="s">
        <v>5209</v>
      </c>
      <c r="I1063" s="15">
        <v>490</v>
      </c>
      <c r="J1063" s="77">
        <v>1</v>
      </c>
      <c r="K1063" s="92"/>
    </row>
    <row r="1064" spans="1:11" ht="20" x14ac:dyDescent="0.25">
      <c r="A1064" s="14" t="s">
        <v>2995</v>
      </c>
      <c r="B1064" s="14" t="s">
        <v>5180</v>
      </c>
      <c r="C1064" s="14" t="s">
        <v>3414</v>
      </c>
      <c r="D1064" s="16">
        <v>45888</v>
      </c>
      <c r="E1064" s="16">
        <v>46052</v>
      </c>
      <c r="F1064" s="14" t="s">
        <v>5210</v>
      </c>
      <c r="G1064" s="14" t="s">
        <v>4475</v>
      </c>
      <c r="H1064" s="14" t="s">
        <v>5209</v>
      </c>
      <c r="I1064" s="15">
        <v>400</v>
      </c>
      <c r="J1064" s="77">
        <v>1</v>
      </c>
      <c r="K1064" s="92"/>
    </row>
    <row r="1065" spans="1:11" ht="20" x14ac:dyDescent="0.25">
      <c r="A1065" s="14" t="s">
        <v>2995</v>
      </c>
      <c r="B1065" s="14" t="s">
        <v>5180</v>
      </c>
      <c r="C1065" s="14" t="s">
        <v>3947</v>
      </c>
      <c r="D1065" s="16">
        <v>45916</v>
      </c>
      <c r="E1065" s="16">
        <v>46052</v>
      </c>
      <c r="F1065" s="14" t="s">
        <v>5197</v>
      </c>
      <c r="G1065" s="14" t="s">
        <v>4475</v>
      </c>
      <c r="H1065" s="14" t="s">
        <v>5209</v>
      </c>
      <c r="I1065" s="15">
        <v>400</v>
      </c>
      <c r="J1065" s="77">
        <v>1</v>
      </c>
      <c r="K1065" s="92"/>
    </row>
    <row r="1066" spans="1:11" ht="20" x14ac:dyDescent="0.25">
      <c r="A1066" s="14" t="s">
        <v>2995</v>
      </c>
      <c r="B1066" s="14" t="s">
        <v>5180</v>
      </c>
      <c r="C1066" s="14" t="s">
        <v>4143</v>
      </c>
      <c r="D1066" s="16">
        <v>45950</v>
      </c>
      <c r="E1066" s="16">
        <v>46052</v>
      </c>
      <c r="F1066" s="14" t="s">
        <v>5211</v>
      </c>
      <c r="G1066" s="14" t="s">
        <v>4475</v>
      </c>
      <c r="H1066" s="14" t="s">
        <v>5209</v>
      </c>
      <c r="I1066" s="15">
        <v>400</v>
      </c>
      <c r="J1066" s="77">
        <v>1</v>
      </c>
      <c r="K1066" s="92"/>
    </row>
    <row r="1067" spans="1:11" ht="20" x14ac:dyDescent="0.25">
      <c r="A1067" s="14" t="s">
        <v>2995</v>
      </c>
      <c r="B1067" s="14" t="s">
        <v>5180</v>
      </c>
      <c r="C1067" s="14" t="s">
        <v>3143</v>
      </c>
      <c r="D1067" s="16">
        <v>45926</v>
      </c>
      <c r="E1067" s="16">
        <v>46052</v>
      </c>
      <c r="F1067" s="14" t="s">
        <v>5197</v>
      </c>
      <c r="G1067" s="14" t="s">
        <v>4475</v>
      </c>
      <c r="H1067" s="14" t="s">
        <v>5209</v>
      </c>
      <c r="I1067" s="15">
        <v>300</v>
      </c>
      <c r="J1067" s="77">
        <v>1</v>
      </c>
      <c r="K1067" s="92"/>
    </row>
    <row r="1068" spans="1:11" ht="20" x14ac:dyDescent="0.25">
      <c r="A1068" s="14" t="s">
        <v>2995</v>
      </c>
      <c r="B1068" s="14" t="s">
        <v>5180</v>
      </c>
      <c r="C1068" s="14" t="s">
        <v>3519</v>
      </c>
      <c r="D1068" s="16">
        <v>45944</v>
      </c>
      <c r="E1068" s="16">
        <v>46052</v>
      </c>
      <c r="F1068" s="14" t="s">
        <v>5211</v>
      </c>
      <c r="G1068" s="14" t="s">
        <v>4475</v>
      </c>
      <c r="H1068" s="14" t="s">
        <v>5209</v>
      </c>
      <c r="I1068" s="15">
        <v>300</v>
      </c>
      <c r="J1068" s="77">
        <v>1</v>
      </c>
      <c r="K1068" s="92"/>
    </row>
    <row r="1069" spans="1:11" ht="20" x14ac:dyDescent="0.25">
      <c r="A1069" s="14" t="s">
        <v>2995</v>
      </c>
      <c r="B1069" s="14" t="s">
        <v>5180</v>
      </c>
      <c r="C1069" s="14" t="s">
        <v>3138</v>
      </c>
      <c r="D1069" s="16">
        <v>45938</v>
      </c>
      <c r="E1069" s="16">
        <v>46052</v>
      </c>
      <c r="F1069" s="14" t="s">
        <v>5212</v>
      </c>
      <c r="G1069" s="14" t="s">
        <v>4475</v>
      </c>
      <c r="H1069" s="14" t="s">
        <v>5209</v>
      </c>
      <c r="I1069" s="15">
        <v>400</v>
      </c>
      <c r="J1069" s="77">
        <v>1</v>
      </c>
      <c r="K1069" s="92"/>
    </row>
    <row r="1070" spans="1:11" ht="20" x14ac:dyDescent="0.25">
      <c r="A1070" s="14" t="s">
        <v>2995</v>
      </c>
      <c r="B1070" s="14" t="s">
        <v>5180</v>
      </c>
      <c r="C1070" s="14" t="s">
        <v>5213</v>
      </c>
      <c r="D1070" s="16">
        <v>45918</v>
      </c>
      <c r="E1070" s="16">
        <v>46052</v>
      </c>
      <c r="F1070" s="14" t="s">
        <v>5214</v>
      </c>
      <c r="G1070" s="14" t="s">
        <v>4475</v>
      </c>
      <c r="H1070" s="14" t="s">
        <v>5209</v>
      </c>
      <c r="I1070" s="15">
        <v>840</v>
      </c>
      <c r="J1070" s="77">
        <v>1</v>
      </c>
      <c r="K1070" s="92"/>
    </row>
    <row r="1071" spans="1:11" ht="20" x14ac:dyDescent="0.25">
      <c r="A1071" s="14" t="s">
        <v>2995</v>
      </c>
      <c r="B1071" s="14" t="s">
        <v>5180</v>
      </c>
      <c r="C1071" s="14" t="s">
        <v>5215</v>
      </c>
      <c r="D1071" s="16">
        <v>45859</v>
      </c>
      <c r="E1071" s="16">
        <v>46052</v>
      </c>
      <c r="F1071" s="14" t="s">
        <v>5216</v>
      </c>
      <c r="G1071" s="14" t="s">
        <v>4475</v>
      </c>
      <c r="H1071" s="14" t="s">
        <v>5209</v>
      </c>
      <c r="I1071" s="15">
        <v>720</v>
      </c>
      <c r="J1071" s="77">
        <v>1</v>
      </c>
      <c r="K1071" s="92"/>
    </row>
    <row r="1072" spans="1:11" ht="20" x14ac:dyDescent="0.25">
      <c r="A1072" s="14" t="s">
        <v>2995</v>
      </c>
      <c r="B1072" s="14" t="s">
        <v>5180</v>
      </c>
      <c r="C1072" s="14" t="s">
        <v>5217</v>
      </c>
      <c r="D1072" s="16">
        <v>45951</v>
      </c>
      <c r="E1072" s="16">
        <v>46052</v>
      </c>
      <c r="F1072" s="14" t="s">
        <v>5218</v>
      </c>
      <c r="G1072" s="14" t="s">
        <v>4475</v>
      </c>
      <c r="H1072" s="14" t="s">
        <v>5209</v>
      </c>
      <c r="I1072" s="15">
        <v>720</v>
      </c>
      <c r="J1072" s="77">
        <v>1</v>
      </c>
      <c r="K1072" s="92"/>
    </row>
    <row r="1073" spans="1:11" ht="20" x14ac:dyDescent="0.25">
      <c r="A1073" s="14" t="s">
        <v>2995</v>
      </c>
      <c r="B1073" s="14" t="s">
        <v>5180</v>
      </c>
      <c r="C1073" s="14" t="s">
        <v>5219</v>
      </c>
      <c r="D1073" s="16">
        <v>45917</v>
      </c>
      <c r="E1073" s="16">
        <v>46052</v>
      </c>
      <c r="F1073" s="14" t="s">
        <v>5220</v>
      </c>
      <c r="G1073" s="14" t="s">
        <v>4475</v>
      </c>
      <c r="H1073" s="14" t="s">
        <v>5209</v>
      </c>
      <c r="I1073" s="15">
        <v>750.3</v>
      </c>
      <c r="J1073" s="77">
        <v>1</v>
      </c>
      <c r="K1073" s="92"/>
    </row>
    <row r="1074" spans="1:11" ht="20" x14ac:dyDescent="0.25">
      <c r="A1074" s="14" t="s">
        <v>2995</v>
      </c>
      <c r="B1074" s="14" t="s">
        <v>5180</v>
      </c>
      <c r="C1074" s="14" t="s">
        <v>5221</v>
      </c>
      <c r="D1074" s="16">
        <v>45902</v>
      </c>
      <c r="E1074" s="16">
        <v>46052</v>
      </c>
      <c r="F1074" s="14" t="s">
        <v>4431</v>
      </c>
      <c r="G1074" s="14" t="s">
        <v>4475</v>
      </c>
      <c r="H1074" s="14" t="s">
        <v>5209</v>
      </c>
      <c r="I1074" s="15">
        <v>147.5</v>
      </c>
      <c r="J1074" s="77">
        <v>1</v>
      </c>
      <c r="K1074" s="92"/>
    </row>
    <row r="1075" spans="1:11" ht="20" x14ac:dyDescent="0.25">
      <c r="A1075" s="14" t="s">
        <v>2995</v>
      </c>
      <c r="B1075" s="14" t="s">
        <v>5180</v>
      </c>
      <c r="C1075" s="14" t="s">
        <v>5222</v>
      </c>
      <c r="D1075" s="16">
        <v>45846</v>
      </c>
      <c r="E1075" s="16">
        <v>46052</v>
      </c>
      <c r="F1075" s="14" t="s">
        <v>5223</v>
      </c>
      <c r="G1075" s="14" t="s">
        <v>4475</v>
      </c>
      <c r="H1075" s="14" t="s">
        <v>5209</v>
      </c>
      <c r="I1075" s="15">
        <v>688.5</v>
      </c>
      <c r="J1075" s="77">
        <v>1</v>
      </c>
      <c r="K1075" s="92"/>
    </row>
    <row r="1076" spans="1:11" ht="20" x14ac:dyDescent="0.25">
      <c r="A1076" s="14" t="s">
        <v>2995</v>
      </c>
      <c r="B1076" s="14" t="s">
        <v>5180</v>
      </c>
      <c r="C1076" s="14" t="s">
        <v>5224</v>
      </c>
      <c r="D1076" s="16">
        <v>45937</v>
      </c>
      <c r="E1076" s="16">
        <v>46052</v>
      </c>
      <c r="F1076" s="14" t="s">
        <v>5225</v>
      </c>
      <c r="G1076" s="14" t="s">
        <v>4475</v>
      </c>
      <c r="H1076" s="14" t="s">
        <v>5209</v>
      </c>
      <c r="I1076" s="15">
        <v>276.2</v>
      </c>
      <c r="J1076" s="77">
        <v>1</v>
      </c>
      <c r="K1076" s="92"/>
    </row>
    <row r="1077" spans="1:11" ht="40" x14ac:dyDescent="0.25">
      <c r="A1077" s="14" t="s">
        <v>2995</v>
      </c>
      <c r="B1077" s="14" t="s">
        <v>5180</v>
      </c>
      <c r="C1077" s="14" t="s">
        <v>5226</v>
      </c>
      <c r="D1077" s="16">
        <v>45966</v>
      </c>
      <c r="E1077" s="16">
        <v>46052</v>
      </c>
      <c r="F1077" s="14" t="s">
        <v>5227</v>
      </c>
      <c r="G1077" s="14" t="s">
        <v>2957</v>
      </c>
      <c r="H1077" s="14" t="s">
        <v>3100</v>
      </c>
      <c r="I1077" s="15">
        <v>4336</v>
      </c>
      <c r="J1077" s="77">
        <v>1</v>
      </c>
      <c r="K1077" s="92"/>
    </row>
    <row r="1078" spans="1:11" ht="20" x14ac:dyDescent="0.25">
      <c r="A1078" s="14" t="s">
        <v>2995</v>
      </c>
      <c r="B1078" s="14" t="s">
        <v>5180</v>
      </c>
      <c r="C1078" s="14" t="s">
        <v>5228</v>
      </c>
      <c r="D1078" s="16">
        <v>45973</v>
      </c>
      <c r="E1078" s="16">
        <v>46052</v>
      </c>
      <c r="F1078" s="14" t="s">
        <v>5229</v>
      </c>
      <c r="G1078" s="14" t="s">
        <v>2957</v>
      </c>
      <c r="H1078" s="14" t="s">
        <v>3100</v>
      </c>
      <c r="I1078" s="15">
        <v>4560</v>
      </c>
      <c r="J1078" s="77">
        <v>1</v>
      </c>
      <c r="K1078" s="92"/>
    </row>
    <row r="1079" spans="1:11" ht="12.5" x14ac:dyDescent="0.25">
      <c r="A1079" s="14" t="s">
        <v>2995</v>
      </c>
      <c r="B1079" s="14" t="s">
        <v>5180</v>
      </c>
      <c r="C1079" s="14" t="s">
        <v>5230</v>
      </c>
      <c r="D1079" s="16">
        <v>45941</v>
      </c>
      <c r="E1079" s="16">
        <v>46052</v>
      </c>
      <c r="F1079" s="14" t="s">
        <v>3127</v>
      </c>
      <c r="G1079" s="14" t="s">
        <v>2957</v>
      </c>
      <c r="H1079" s="14" t="s">
        <v>3100</v>
      </c>
      <c r="I1079" s="15">
        <v>95.8</v>
      </c>
      <c r="J1079" s="77">
        <v>1</v>
      </c>
      <c r="K1079" s="92"/>
    </row>
    <row r="1080" spans="1:11" ht="12.5" x14ac:dyDescent="0.25">
      <c r="A1080" s="14" t="s">
        <v>2995</v>
      </c>
      <c r="B1080" s="14" t="s">
        <v>5180</v>
      </c>
      <c r="C1080" s="14" t="s">
        <v>5231</v>
      </c>
      <c r="D1080" s="16">
        <v>45975</v>
      </c>
      <c r="E1080" s="16">
        <v>46052</v>
      </c>
      <c r="F1080" s="14" t="s">
        <v>4248</v>
      </c>
      <c r="G1080" s="14" t="s">
        <v>2957</v>
      </c>
      <c r="H1080" s="14" t="s">
        <v>3100</v>
      </c>
      <c r="I1080" s="15">
        <v>328.2</v>
      </c>
      <c r="J1080" s="77">
        <v>1</v>
      </c>
      <c r="K1080" s="92"/>
    </row>
    <row r="1081" spans="1:11" ht="30" x14ac:dyDescent="0.25">
      <c r="A1081" s="14" t="s">
        <v>2995</v>
      </c>
      <c r="B1081" s="14" t="s">
        <v>5180</v>
      </c>
      <c r="C1081" s="14" t="s">
        <v>5232</v>
      </c>
      <c r="D1081" s="16">
        <v>45725</v>
      </c>
      <c r="E1081" s="16">
        <v>46052</v>
      </c>
      <c r="F1081" s="14" t="s">
        <v>5233</v>
      </c>
      <c r="G1081" s="14" t="s">
        <v>5234</v>
      </c>
      <c r="H1081" s="14" t="s">
        <v>5235</v>
      </c>
      <c r="I1081" s="15">
        <v>1446.06</v>
      </c>
      <c r="J1081" s="77">
        <v>1</v>
      </c>
      <c r="K1081" s="92"/>
    </row>
    <row r="1082" spans="1:11" ht="12.5" x14ac:dyDescent="0.25">
      <c r="A1082" s="14" t="s">
        <v>2995</v>
      </c>
      <c r="B1082" s="14" t="s">
        <v>5180</v>
      </c>
      <c r="C1082" s="14" t="s">
        <v>278</v>
      </c>
      <c r="D1082" s="16">
        <v>45725</v>
      </c>
      <c r="E1082" s="16">
        <v>46052</v>
      </c>
      <c r="F1082" s="14" t="s">
        <v>5236</v>
      </c>
      <c r="G1082" s="14" t="s">
        <v>5234</v>
      </c>
      <c r="H1082" s="14" t="s">
        <v>5235</v>
      </c>
      <c r="I1082" s="15">
        <v>1170.6199999999999</v>
      </c>
      <c r="J1082" s="77">
        <v>1</v>
      </c>
      <c r="K1082" s="92"/>
    </row>
    <row r="1083" spans="1:11" ht="20" x14ac:dyDescent="0.25">
      <c r="A1083" s="14" t="s">
        <v>2995</v>
      </c>
      <c r="B1083" s="14" t="s">
        <v>5180</v>
      </c>
      <c r="C1083" s="14" t="s">
        <v>5237</v>
      </c>
      <c r="D1083" s="16">
        <v>45726</v>
      </c>
      <c r="E1083" s="16">
        <v>46052</v>
      </c>
      <c r="F1083" s="14" t="s">
        <v>5238</v>
      </c>
      <c r="G1083" s="14" t="s">
        <v>5234</v>
      </c>
      <c r="H1083" s="14" t="s">
        <v>5235</v>
      </c>
      <c r="I1083" s="15">
        <v>3102</v>
      </c>
      <c r="J1083" s="77">
        <v>1</v>
      </c>
      <c r="K1083" s="92"/>
    </row>
    <row r="1084" spans="1:11" ht="12.5" x14ac:dyDescent="0.25">
      <c r="A1084" s="14" t="s">
        <v>2995</v>
      </c>
      <c r="B1084" s="14" t="s">
        <v>5180</v>
      </c>
      <c r="C1084" s="14" t="s">
        <v>3204</v>
      </c>
      <c r="D1084" s="16">
        <v>45709</v>
      </c>
      <c r="E1084" s="16">
        <v>46052</v>
      </c>
      <c r="F1084" s="14" t="s">
        <v>5239</v>
      </c>
      <c r="G1084" s="14" t="s">
        <v>5234</v>
      </c>
      <c r="H1084" s="14" t="s">
        <v>5235</v>
      </c>
      <c r="I1084" s="15">
        <v>756</v>
      </c>
      <c r="J1084" s="77">
        <v>1</v>
      </c>
      <c r="K1084" s="92"/>
    </row>
    <row r="1085" spans="1:11" ht="12.5" x14ac:dyDescent="0.25">
      <c r="A1085" s="14" t="s">
        <v>2995</v>
      </c>
      <c r="B1085" s="14" t="s">
        <v>5180</v>
      </c>
      <c r="C1085" s="14" t="s">
        <v>3216</v>
      </c>
      <c r="D1085" s="16">
        <v>45728</v>
      </c>
      <c r="E1085" s="16">
        <v>46052</v>
      </c>
      <c r="F1085" s="14" t="s">
        <v>5240</v>
      </c>
      <c r="G1085" s="14" t="s">
        <v>5234</v>
      </c>
      <c r="H1085" s="14" t="s">
        <v>5235</v>
      </c>
      <c r="I1085" s="15">
        <v>243.32</v>
      </c>
      <c r="J1085" s="77">
        <v>1</v>
      </c>
      <c r="K1085" s="92"/>
    </row>
    <row r="1086" spans="1:11" ht="20" x14ac:dyDescent="0.25">
      <c r="A1086" s="14" t="s">
        <v>2995</v>
      </c>
      <c r="B1086" s="14" t="s">
        <v>5180</v>
      </c>
      <c r="C1086" s="14" t="s">
        <v>5241</v>
      </c>
      <c r="D1086" s="16">
        <v>45903</v>
      </c>
      <c r="E1086" s="16">
        <v>46052</v>
      </c>
      <c r="F1086" s="14" t="s">
        <v>5242</v>
      </c>
      <c r="G1086" s="14" t="s">
        <v>4202</v>
      </c>
      <c r="H1086" s="14" t="s">
        <v>5243</v>
      </c>
      <c r="I1086" s="15">
        <v>964</v>
      </c>
      <c r="J1086" s="77">
        <v>1</v>
      </c>
      <c r="K1086" s="92"/>
    </row>
    <row r="1087" spans="1:11" ht="20" x14ac:dyDescent="0.25">
      <c r="A1087" s="14" t="s">
        <v>2995</v>
      </c>
      <c r="B1087" s="14" t="s">
        <v>5180</v>
      </c>
      <c r="C1087" s="14" t="s">
        <v>5244</v>
      </c>
      <c r="D1087" s="16">
        <v>45845</v>
      </c>
      <c r="E1087" s="16">
        <v>46052</v>
      </c>
      <c r="F1087" s="14" t="s">
        <v>5245</v>
      </c>
      <c r="G1087" s="14" t="s">
        <v>4206</v>
      </c>
      <c r="H1087" s="14" t="s">
        <v>4207</v>
      </c>
      <c r="I1087" s="15">
        <v>79.599999999999994</v>
      </c>
      <c r="J1087" s="77">
        <v>1</v>
      </c>
      <c r="K1087" s="92"/>
    </row>
    <row r="1088" spans="1:11" ht="12.5" x14ac:dyDescent="0.25">
      <c r="A1088" s="14" t="s">
        <v>2995</v>
      </c>
      <c r="B1088" s="14" t="s">
        <v>5180</v>
      </c>
      <c r="C1088" s="14" t="s">
        <v>5246</v>
      </c>
      <c r="D1088" s="16">
        <v>45845</v>
      </c>
      <c r="E1088" s="16">
        <v>46052</v>
      </c>
      <c r="F1088" s="14" t="s">
        <v>5247</v>
      </c>
      <c r="G1088" s="14" t="s">
        <v>4206</v>
      </c>
      <c r="H1088" s="14" t="s">
        <v>4207</v>
      </c>
      <c r="I1088" s="15">
        <v>107.16</v>
      </c>
      <c r="J1088" s="77">
        <v>1</v>
      </c>
      <c r="K1088" s="92"/>
    </row>
    <row r="1089" spans="1:11" ht="12.5" x14ac:dyDescent="0.25">
      <c r="A1089" s="14" t="s">
        <v>2995</v>
      </c>
      <c r="B1089" s="14" t="s">
        <v>5180</v>
      </c>
      <c r="C1089" s="14" t="s">
        <v>5248</v>
      </c>
      <c r="D1089" s="16">
        <v>45846</v>
      </c>
      <c r="E1089" s="16">
        <v>46052</v>
      </c>
      <c r="F1089" s="14" t="s">
        <v>5249</v>
      </c>
      <c r="G1089" s="14" t="s">
        <v>4206</v>
      </c>
      <c r="H1089" s="14" t="s">
        <v>4207</v>
      </c>
      <c r="I1089" s="15">
        <v>171.6</v>
      </c>
      <c r="J1089" s="77">
        <v>1</v>
      </c>
      <c r="K1089" s="92"/>
    </row>
    <row r="1090" spans="1:11" ht="12.5" x14ac:dyDescent="0.25">
      <c r="A1090" s="14" t="s">
        <v>2995</v>
      </c>
      <c r="B1090" s="14" t="s">
        <v>5180</v>
      </c>
      <c r="C1090" s="14" t="s">
        <v>153</v>
      </c>
      <c r="D1090" s="16">
        <v>45964</v>
      </c>
      <c r="E1090" s="16">
        <v>46052</v>
      </c>
      <c r="F1090" s="14" t="s">
        <v>5250</v>
      </c>
      <c r="G1090" s="14" t="s">
        <v>4206</v>
      </c>
      <c r="H1090" s="14" t="s">
        <v>4207</v>
      </c>
      <c r="I1090" s="15">
        <v>853.64</v>
      </c>
      <c r="J1090" s="77">
        <v>1</v>
      </c>
      <c r="K1090" s="92"/>
    </row>
    <row r="1091" spans="1:11" ht="30" x14ac:dyDescent="0.25">
      <c r="A1091" s="14" t="s">
        <v>2995</v>
      </c>
      <c r="B1091" s="14" t="s">
        <v>5180</v>
      </c>
      <c r="C1091" s="14" t="s">
        <v>3435</v>
      </c>
      <c r="D1091" s="16">
        <v>45776</v>
      </c>
      <c r="E1091" s="16">
        <v>46052</v>
      </c>
      <c r="F1091" s="14" t="s">
        <v>5251</v>
      </c>
      <c r="G1091" s="14" t="s">
        <v>5252</v>
      </c>
      <c r="H1091" s="14" t="s">
        <v>5253</v>
      </c>
      <c r="I1091" s="15">
        <v>1489</v>
      </c>
      <c r="J1091" s="77">
        <v>1</v>
      </c>
      <c r="K1091" s="92"/>
    </row>
    <row r="1092" spans="1:11" ht="30" x14ac:dyDescent="0.25">
      <c r="A1092" s="14" t="s">
        <v>2995</v>
      </c>
      <c r="B1092" s="14" t="s">
        <v>5180</v>
      </c>
      <c r="C1092" s="14" t="s">
        <v>5254</v>
      </c>
      <c r="D1092" s="16">
        <v>45967</v>
      </c>
      <c r="E1092" s="16">
        <v>46052</v>
      </c>
      <c r="F1092" s="14" t="s">
        <v>5255</v>
      </c>
      <c r="G1092" s="14" t="s">
        <v>4214</v>
      </c>
      <c r="H1092" s="14" t="s">
        <v>4215</v>
      </c>
      <c r="I1092" s="15">
        <v>405</v>
      </c>
      <c r="J1092" s="77">
        <v>1</v>
      </c>
      <c r="K1092" s="92"/>
    </row>
    <row r="1093" spans="1:11" ht="30" x14ac:dyDescent="0.25">
      <c r="A1093" s="14" t="s">
        <v>2995</v>
      </c>
      <c r="B1093" s="14" t="s">
        <v>5180</v>
      </c>
      <c r="C1093" s="14" t="s">
        <v>5256</v>
      </c>
      <c r="D1093" s="16">
        <v>45950</v>
      </c>
      <c r="E1093" s="16">
        <v>46052</v>
      </c>
      <c r="F1093" s="14" t="s">
        <v>5257</v>
      </c>
      <c r="G1093" s="14" t="s">
        <v>4220</v>
      </c>
      <c r="H1093" s="14" t="s">
        <v>5258</v>
      </c>
      <c r="I1093" s="15">
        <v>1876.25</v>
      </c>
      <c r="J1093" s="77">
        <v>1</v>
      </c>
      <c r="K1093" s="92"/>
    </row>
    <row r="1094" spans="1:11" ht="12.5" x14ac:dyDescent="0.25">
      <c r="A1094" s="14" t="s">
        <v>2995</v>
      </c>
      <c r="B1094" s="14" t="s">
        <v>5180</v>
      </c>
      <c r="C1094" s="14" t="s">
        <v>5259</v>
      </c>
      <c r="D1094" s="16">
        <v>45976</v>
      </c>
      <c r="E1094" s="16">
        <v>46052</v>
      </c>
      <c r="F1094" s="14" t="s">
        <v>5260</v>
      </c>
      <c r="G1094" s="14" t="s">
        <v>4220</v>
      </c>
      <c r="H1094" s="14" t="s">
        <v>5258</v>
      </c>
      <c r="I1094" s="15">
        <v>743.75</v>
      </c>
      <c r="J1094" s="77">
        <v>1</v>
      </c>
      <c r="K1094" s="92"/>
    </row>
    <row r="1095" spans="1:11" ht="30" x14ac:dyDescent="0.25">
      <c r="A1095" s="14" t="s">
        <v>2995</v>
      </c>
      <c r="B1095" s="14" t="s">
        <v>5180</v>
      </c>
      <c r="C1095" s="14" t="s">
        <v>5261</v>
      </c>
      <c r="D1095" s="16">
        <v>45954</v>
      </c>
      <c r="E1095" s="16">
        <v>46052</v>
      </c>
      <c r="F1095" s="14" t="s">
        <v>5262</v>
      </c>
      <c r="G1095" s="14" t="s">
        <v>5263</v>
      </c>
      <c r="H1095" s="14" t="s">
        <v>5264</v>
      </c>
      <c r="I1095" s="15">
        <v>2551.5</v>
      </c>
      <c r="J1095" s="77">
        <v>1</v>
      </c>
      <c r="K1095" s="92"/>
    </row>
    <row r="1096" spans="1:11" ht="12.5" x14ac:dyDescent="0.25">
      <c r="A1096" s="14" t="s">
        <v>2995</v>
      </c>
      <c r="B1096" s="14" t="s">
        <v>5180</v>
      </c>
      <c r="C1096" s="14" t="s">
        <v>5265</v>
      </c>
      <c r="D1096" s="16">
        <v>45904</v>
      </c>
      <c r="E1096" s="16">
        <v>46052</v>
      </c>
      <c r="F1096" s="14" t="s">
        <v>5266</v>
      </c>
      <c r="G1096" s="14" t="s">
        <v>5263</v>
      </c>
      <c r="H1096" s="14" t="s">
        <v>5264</v>
      </c>
      <c r="I1096" s="15">
        <v>225</v>
      </c>
      <c r="J1096" s="77">
        <v>1</v>
      </c>
      <c r="K1096" s="92"/>
    </row>
    <row r="1097" spans="1:11" ht="12.5" x14ac:dyDescent="0.25">
      <c r="A1097" s="14" t="s">
        <v>2995</v>
      </c>
      <c r="B1097" s="14" t="s">
        <v>5180</v>
      </c>
      <c r="C1097" s="14" t="s">
        <v>5267</v>
      </c>
      <c r="D1097" s="16">
        <v>45925</v>
      </c>
      <c r="E1097" s="16">
        <v>46052</v>
      </c>
      <c r="F1097" s="14" t="s">
        <v>5268</v>
      </c>
      <c r="G1097" s="14" t="s">
        <v>5263</v>
      </c>
      <c r="H1097" s="14" t="s">
        <v>5264</v>
      </c>
      <c r="I1097" s="15">
        <v>118.5</v>
      </c>
      <c r="J1097" s="77">
        <v>1</v>
      </c>
      <c r="K1097" s="92"/>
    </row>
    <row r="1098" spans="1:11" ht="30" x14ac:dyDescent="0.25">
      <c r="A1098" s="14" t="s">
        <v>2995</v>
      </c>
      <c r="B1098" s="14" t="s">
        <v>5180</v>
      </c>
      <c r="C1098" s="14" t="s">
        <v>5269</v>
      </c>
      <c r="D1098" s="16">
        <v>45691</v>
      </c>
      <c r="E1098" s="16">
        <v>46052</v>
      </c>
      <c r="F1098" s="14" t="s">
        <v>5270</v>
      </c>
      <c r="G1098" s="14" t="s">
        <v>5271</v>
      </c>
      <c r="H1098" s="14" t="s">
        <v>5272</v>
      </c>
      <c r="I1098" s="15">
        <v>250</v>
      </c>
      <c r="J1098" s="77">
        <v>1</v>
      </c>
      <c r="K1098" s="92"/>
    </row>
    <row r="1099" spans="1:11" ht="12.5" x14ac:dyDescent="0.25">
      <c r="A1099" s="14" t="s">
        <v>2995</v>
      </c>
      <c r="B1099" s="14" t="s">
        <v>5180</v>
      </c>
      <c r="C1099" s="14" t="s">
        <v>5273</v>
      </c>
      <c r="D1099" s="16">
        <v>45726</v>
      </c>
      <c r="E1099" s="16">
        <v>46052</v>
      </c>
      <c r="F1099" s="14" t="s">
        <v>5274</v>
      </c>
      <c r="G1099" s="14" t="s">
        <v>5271</v>
      </c>
      <c r="H1099" s="14" t="s">
        <v>5272</v>
      </c>
      <c r="I1099" s="15">
        <v>250</v>
      </c>
      <c r="J1099" s="77">
        <v>1</v>
      </c>
      <c r="K1099" s="92"/>
    </row>
    <row r="1100" spans="1:11" ht="12.5" x14ac:dyDescent="0.25">
      <c r="A1100" s="14" t="s">
        <v>2995</v>
      </c>
      <c r="B1100" s="14" t="s">
        <v>5180</v>
      </c>
      <c r="C1100" s="14" t="s">
        <v>4356</v>
      </c>
      <c r="D1100" s="16">
        <v>45733</v>
      </c>
      <c r="E1100" s="16">
        <v>46052</v>
      </c>
      <c r="F1100" s="14" t="s">
        <v>5275</v>
      </c>
      <c r="G1100" s="14" t="s">
        <v>5271</v>
      </c>
      <c r="H1100" s="14" t="s">
        <v>5272</v>
      </c>
      <c r="I1100" s="15">
        <v>250</v>
      </c>
      <c r="J1100" s="77">
        <v>1</v>
      </c>
      <c r="K1100" s="92"/>
    </row>
    <row r="1101" spans="1:11" ht="12.5" x14ac:dyDescent="0.25">
      <c r="A1101" s="14" t="s">
        <v>2995</v>
      </c>
      <c r="B1101" s="14" t="s">
        <v>5180</v>
      </c>
      <c r="C1101" s="14" t="s">
        <v>5276</v>
      </c>
      <c r="D1101" s="16">
        <v>45733</v>
      </c>
      <c r="E1101" s="16">
        <v>46052</v>
      </c>
      <c r="F1101" s="14" t="s">
        <v>5277</v>
      </c>
      <c r="G1101" s="14" t="s">
        <v>5271</v>
      </c>
      <c r="H1101" s="14" t="s">
        <v>5272</v>
      </c>
      <c r="I1101" s="15">
        <v>250</v>
      </c>
      <c r="J1101" s="77">
        <v>1</v>
      </c>
      <c r="K1101" s="92"/>
    </row>
    <row r="1102" spans="1:11" ht="12.5" x14ac:dyDescent="0.25">
      <c r="A1102" s="14" t="s">
        <v>2995</v>
      </c>
      <c r="B1102" s="14" t="s">
        <v>5180</v>
      </c>
      <c r="C1102" s="14" t="s">
        <v>5278</v>
      </c>
      <c r="D1102" s="16">
        <v>45750</v>
      </c>
      <c r="E1102" s="16">
        <v>46052</v>
      </c>
      <c r="F1102" s="14" t="s">
        <v>5279</v>
      </c>
      <c r="G1102" s="14" t="s">
        <v>5271</v>
      </c>
      <c r="H1102" s="14" t="s">
        <v>5272</v>
      </c>
      <c r="I1102" s="15">
        <v>250</v>
      </c>
      <c r="J1102" s="77">
        <v>1</v>
      </c>
      <c r="K1102" s="92"/>
    </row>
    <row r="1103" spans="1:11" ht="12.5" x14ac:dyDescent="0.25">
      <c r="A1103" s="14" t="s">
        <v>2995</v>
      </c>
      <c r="B1103" s="14" t="s">
        <v>5180</v>
      </c>
      <c r="C1103" s="14" t="s">
        <v>5280</v>
      </c>
      <c r="D1103" s="16">
        <v>45817</v>
      </c>
      <c r="E1103" s="16">
        <v>46052</v>
      </c>
      <c r="F1103" s="14" t="s">
        <v>5281</v>
      </c>
      <c r="G1103" s="14" t="s">
        <v>5271</v>
      </c>
      <c r="H1103" s="14" t="s">
        <v>5272</v>
      </c>
      <c r="I1103" s="15">
        <v>250</v>
      </c>
      <c r="J1103" s="77">
        <v>1</v>
      </c>
      <c r="K1103" s="92"/>
    </row>
    <row r="1104" spans="1:11" ht="12.5" x14ac:dyDescent="0.25">
      <c r="A1104" s="14" t="s">
        <v>2995</v>
      </c>
      <c r="B1104" s="14" t="s">
        <v>5180</v>
      </c>
      <c r="C1104" s="14" t="s">
        <v>5282</v>
      </c>
      <c r="D1104" s="16">
        <v>45817</v>
      </c>
      <c r="E1104" s="16">
        <v>46052</v>
      </c>
      <c r="F1104" s="14" t="s">
        <v>5283</v>
      </c>
      <c r="G1104" s="14" t="s">
        <v>5271</v>
      </c>
      <c r="H1104" s="14" t="s">
        <v>5272</v>
      </c>
      <c r="I1104" s="15">
        <v>250</v>
      </c>
      <c r="J1104" s="77">
        <v>1</v>
      </c>
      <c r="K1104" s="92"/>
    </row>
    <row r="1105" spans="1:11" ht="12.5" x14ac:dyDescent="0.25">
      <c r="A1105" s="14" t="s">
        <v>2995</v>
      </c>
      <c r="B1105" s="14" t="s">
        <v>5180</v>
      </c>
      <c r="C1105" s="14" t="s">
        <v>5284</v>
      </c>
      <c r="D1105" s="16">
        <v>45838</v>
      </c>
      <c r="E1105" s="16">
        <v>46052</v>
      </c>
      <c r="F1105" s="14" t="s">
        <v>5285</v>
      </c>
      <c r="G1105" s="14" t="s">
        <v>5271</v>
      </c>
      <c r="H1105" s="14" t="s">
        <v>5272</v>
      </c>
      <c r="I1105" s="15">
        <v>1250</v>
      </c>
      <c r="J1105" s="77">
        <v>1</v>
      </c>
      <c r="K1105" s="92"/>
    </row>
    <row r="1106" spans="1:11" ht="12.5" x14ac:dyDescent="0.25">
      <c r="A1106" s="14" t="s">
        <v>2995</v>
      </c>
      <c r="B1106" s="14" t="s">
        <v>5180</v>
      </c>
      <c r="C1106" s="14" t="s">
        <v>5286</v>
      </c>
      <c r="D1106" s="16">
        <v>45839</v>
      </c>
      <c r="E1106" s="16">
        <v>46052</v>
      </c>
      <c r="F1106" s="14" t="s">
        <v>5287</v>
      </c>
      <c r="G1106" s="14" t="s">
        <v>5271</v>
      </c>
      <c r="H1106" s="14" t="s">
        <v>5272</v>
      </c>
      <c r="I1106" s="15">
        <v>250</v>
      </c>
      <c r="J1106" s="77">
        <v>1</v>
      </c>
      <c r="K1106" s="92"/>
    </row>
    <row r="1107" spans="1:11" ht="12.5" x14ac:dyDescent="0.25">
      <c r="A1107" s="14" t="s">
        <v>2995</v>
      </c>
      <c r="B1107" s="14" t="s">
        <v>5180</v>
      </c>
      <c r="C1107" s="14" t="s">
        <v>5288</v>
      </c>
      <c r="D1107" s="16">
        <v>45839</v>
      </c>
      <c r="E1107" s="16">
        <v>46052</v>
      </c>
      <c r="F1107" s="14" t="s">
        <v>5289</v>
      </c>
      <c r="G1107" s="14" t="s">
        <v>5271</v>
      </c>
      <c r="H1107" s="14" t="s">
        <v>5272</v>
      </c>
      <c r="I1107" s="15">
        <v>250</v>
      </c>
      <c r="J1107" s="77">
        <v>1</v>
      </c>
      <c r="K1107" s="92"/>
    </row>
    <row r="1108" spans="1:11" ht="12.5" x14ac:dyDescent="0.25">
      <c r="A1108" s="14" t="s">
        <v>2995</v>
      </c>
      <c r="B1108" s="14" t="s">
        <v>5180</v>
      </c>
      <c r="C1108" s="14" t="s">
        <v>3081</v>
      </c>
      <c r="D1108" s="16">
        <v>45839</v>
      </c>
      <c r="E1108" s="16">
        <v>46052</v>
      </c>
      <c r="F1108" s="14" t="s">
        <v>5290</v>
      </c>
      <c r="G1108" s="14" t="s">
        <v>5271</v>
      </c>
      <c r="H1108" s="14" t="s">
        <v>5272</v>
      </c>
      <c r="I1108" s="15">
        <v>250</v>
      </c>
      <c r="J1108" s="77">
        <v>1</v>
      </c>
      <c r="K1108" s="92"/>
    </row>
    <row r="1109" spans="1:11" ht="12.5" x14ac:dyDescent="0.25">
      <c r="A1109" s="14" t="s">
        <v>2995</v>
      </c>
      <c r="B1109" s="14" t="s">
        <v>5180</v>
      </c>
      <c r="C1109" s="14" t="s">
        <v>5291</v>
      </c>
      <c r="D1109" s="16">
        <v>45839</v>
      </c>
      <c r="E1109" s="16">
        <v>46052</v>
      </c>
      <c r="F1109" s="14" t="s">
        <v>5292</v>
      </c>
      <c r="G1109" s="14" t="s">
        <v>5271</v>
      </c>
      <c r="H1109" s="14" t="s">
        <v>5272</v>
      </c>
      <c r="I1109" s="15">
        <v>12</v>
      </c>
      <c r="J1109" s="77">
        <v>1</v>
      </c>
      <c r="K1109" s="92"/>
    </row>
    <row r="1110" spans="1:11" ht="30" x14ac:dyDescent="0.25">
      <c r="A1110" s="14" t="s">
        <v>2995</v>
      </c>
      <c r="B1110" s="14" t="s">
        <v>5180</v>
      </c>
      <c r="C1110" s="14" t="s">
        <v>5293</v>
      </c>
      <c r="D1110" s="16">
        <v>45913</v>
      </c>
      <c r="E1110" s="16">
        <v>46052</v>
      </c>
      <c r="F1110" s="14" t="s">
        <v>5294</v>
      </c>
      <c r="G1110" s="14" t="s">
        <v>4226</v>
      </c>
      <c r="H1110" s="14" t="s">
        <v>5295</v>
      </c>
      <c r="I1110" s="15">
        <v>123.2</v>
      </c>
      <c r="J1110" s="77">
        <v>1</v>
      </c>
      <c r="K1110" s="92"/>
    </row>
    <row r="1111" spans="1:11" ht="20" x14ac:dyDescent="0.25">
      <c r="A1111" s="14" t="s">
        <v>2995</v>
      </c>
      <c r="B1111" s="14" t="s">
        <v>5180</v>
      </c>
      <c r="C1111" s="14" t="s">
        <v>3562</v>
      </c>
      <c r="D1111" s="16">
        <v>45914</v>
      </c>
      <c r="E1111" s="16">
        <v>46052</v>
      </c>
      <c r="F1111" s="14" t="s">
        <v>5296</v>
      </c>
      <c r="G1111" s="14" t="s">
        <v>4226</v>
      </c>
      <c r="H1111" s="14" t="s">
        <v>5295</v>
      </c>
      <c r="I1111" s="15">
        <v>132</v>
      </c>
      <c r="J1111" s="77">
        <v>1</v>
      </c>
      <c r="K1111" s="92"/>
    </row>
    <row r="1112" spans="1:11" ht="12.5" x14ac:dyDescent="0.25">
      <c r="A1112" s="14" t="s">
        <v>2995</v>
      </c>
      <c r="B1112" s="14" t="s">
        <v>5180</v>
      </c>
      <c r="C1112" s="14" t="s">
        <v>4534</v>
      </c>
      <c r="D1112" s="16">
        <v>45914</v>
      </c>
      <c r="E1112" s="16">
        <v>46052</v>
      </c>
      <c r="F1112" s="14" t="s">
        <v>5297</v>
      </c>
      <c r="G1112" s="14" t="s">
        <v>4226</v>
      </c>
      <c r="H1112" s="14" t="s">
        <v>5295</v>
      </c>
      <c r="I1112" s="15">
        <v>100</v>
      </c>
      <c r="J1112" s="77">
        <v>1</v>
      </c>
      <c r="K1112" s="92"/>
    </row>
    <row r="1113" spans="1:11" ht="12.5" x14ac:dyDescent="0.25">
      <c r="A1113" s="14" t="s">
        <v>2995</v>
      </c>
      <c r="B1113" s="14" t="s">
        <v>5180</v>
      </c>
      <c r="C1113" s="14" t="s">
        <v>3558</v>
      </c>
      <c r="D1113" s="16">
        <v>45942</v>
      </c>
      <c r="E1113" s="16">
        <v>46052</v>
      </c>
      <c r="F1113" s="14" t="s">
        <v>5298</v>
      </c>
      <c r="G1113" s="14" t="s">
        <v>4226</v>
      </c>
      <c r="H1113" s="14" t="s">
        <v>5295</v>
      </c>
      <c r="I1113" s="15">
        <v>96.8</v>
      </c>
      <c r="J1113" s="77">
        <v>1</v>
      </c>
      <c r="K1113" s="92"/>
    </row>
    <row r="1114" spans="1:11" ht="12.5" x14ac:dyDescent="0.25">
      <c r="A1114" s="14" t="s">
        <v>2995</v>
      </c>
      <c r="B1114" s="14" t="s">
        <v>5180</v>
      </c>
      <c r="C1114" s="14" t="s">
        <v>5299</v>
      </c>
      <c r="D1114" s="16">
        <v>45949</v>
      </c>
      <c r="E1114" s="16">
        <v>46052</v>
      </c>
      <c r="F1114" s="14" t="s">
        <v>5300</v>
      </c>
      <c r="G1114" s="14" t="s">
        <v>4226</v>
      </c>
      <c r="H1114" s="14" t="s">
        <v>5295</v>
      </c>
      <c r="I1114" s="15">
        <v>100</v>
      </c>
      <c r="J1114" s="77">
        <v>1</v>
      </c>
      <c r="K1114" s="92"/>
    </row>
    <row r="1115" spans="1:11" ht="12.5" x14ac:dyDescent="0.25">
      <c r="A1115" s="14" t="s">
        <v>2995</v>
      </c>
      <c r="B1115" s="14" t="s">
        <v>5180</v>
      </c>
      <c r="C1115" s="14" t="s">
        <v>5301</v>
      </c>
      <c r="D1115" s="16">
        <v>45949</v>
      </c>
      <c r="E1115" s="16">
        <v>46052</v>
      </c>
      <c r="F1115" s="14" t="s">
        <v>5302</v>
      </c>
      <c r="G1115" s="14" t="s">
        <v>4226</v>
      </c>
      <c r="H1115" s="14" t="s">
        <v>5295</v>
      </c>
      <c r="I1115" s="15">
        <v>100</v>
      </c>
      <c r="J1115" s="77">
        <v>1</v>
      </c>
      <c r="K1115" s="92"/>
    </row>
    <row r="1116" spans="1:11" ht="12.5" x14ac:dyDescent="0.25">
      <c r="A1116" s="14" t="s">
        <v>2995</v>
      </c>
      <c r="B1116" s="14" t="s">
        <v>5180</v>
      </c>
      <c r="C1116" s="14" t="s">
        <v>5303</v>
      </c>
      <c r="D1116" s="16">
        <v>45949</v>
      </c>
      <c r="E1116" s="16">
        <v>46052</v>
      </c>
      <c r="F1116" s="14" t="s">
        <v>5304</v>
      </c>
      <c r="G1116" s="14" t="s">
        <v>4226</v>
      </c>
      <c r="H1116" s="14" t="s">
        <v>5295</v>
      </c>
      <c r="I1116" s="15">
        <v>95</v>
      </c>
      <c r="J1116" s="77">
        <v>1</v>
      </c>
      <c r="K1116" s="92"/>
    </row>
    <row r="1117" spans="1:11" ht="30" x14ac:dyDescent="0.25">
      <c r="A1117" s="14" t="s">
        <v>2995</v>
      </c>
      <c r="B1117" s="14" t="s">
        <v>5180</v>
      </c>
      <c r="C1117" s="14" t="s">
        <v>4730</v>
      </c>
      <c r="D1117" s="16">
        <v>45755</v>
      </c>
      <c r="E1117" s="16">
        <v>46052</v>
      </c>
      <c r="F1117" s="14" t="s">
        <v>5305</v>
      </c>
      <c r="G1117" s="14" t="s">
        <v>4239</v>
      </c>
      <c r="H1117" s="14" t="s">
        <v>4240</v>
      </c>
      <c r="I1117" s="15">
        <v>421</v>
      </c>
      <c r="J1117" s="77">
        <v>1</v>
      </c>
      <c r="K1117" s="92"/>
    </row>
    <row r="1118" spans="1:11" ht="30" x14ac:dyDescent="0.25">
      <c r="A1118" s="14" t="s">
        <v>2995</v>
      </c>
      <c r="B1118" s="14" t="s">
        <v>5306</v>
      </c>
      <c r="C1118" s="14" t="s">
        <v>5307</v>
      </c>
      <c r="D1118" s="16">
        <v>45891</v>
      </c>
      <c r="E1118" s="16">
        <v>46055</v>
      </c>
      <c r="F1118" s="14" t="s">
        <v>5308</v>
      </c>
      <c r="G1118" s="14" t="s">
        <v>5309</v>
      </c>
      <c r="H1118" s="14" t="s">
        <v>5310</v>
      </c>
      <c r="I1118" s="15">
        <v>2124</v>
      </c>
      <c r="J1118" s="77">
        <v>1</v>
      </c>
      <c r="K1118" s="92"/>
    </row>
    <row r="1119" spans="1:11" ht="12.5" x14ac:dyDescent="0.25">
      <c r="A1119" s="14" t="s">
        <v>2995</v>
      </c>
      <c r="B1119" s="14" t="s">
        <v>5306</v>
      </c>
      <c r="C1119" s="14" t="s">
        <v>5311</v>
      </c>
      <c r="D1119" s="16">
        <v>45892</v>
      </c>
      <c r="E1119" s="16">
        <v>46055</v>
      </c>
      <c r="F1119" s="14" t="s">
        <v>5312</v>
      </c>
      <c r="G1119" s="14" t="s">
        <v>5309</v>
      </c>
      <c r="H1119" s="14" t="s">
        <v>5310</v>
      </c>
      <c r="I1119" s="15">
        <v>299</v>
      </c>
      <c r="J1119" s="77">
        <v>1</v>
      </c>
      <c r="K1119" s="92"/>
    </row>
    <row r="1120" spans="1:11" ht="12.5" x14ac:dyDescent="0.25">
      <c r="A1120" s="14" t="s">
        <v>2995</v>
      </c>
      <c r="B1120" s="14" t="s">
        <v>5306</v>
      </c>
      <c r="C1120" s="14" t="s">
        <v>5313</v>
      </c>
      <c r="D1120" s="16">
        <v>45975</v>
      </c>
      <c r="E1120" s="16">
        <v>46055</v>
      </c>
      <c r="F1120" s="14" t="s">
        <v>5314</v>
      </c>
      <c r="G1120" s="14" t="s">
        <v>5309</v>
      </c>
      <c r="H1120" s="14" t="s">
        <v>5310</v>
      </c>
      <c r="I1120" s="15">
        <v>647.5</v>
      </c>
      <c r="J1120" s="77">
        <v>1</v>
      </c>
      <c r="K1120" s="92"/>
    </row>
    <row r="1121" spans="1:11" ht="12.5" x14ac:dyDescent="0.25">
      <c r="A1121" s="14" t="s">
        <v>2995</v>
      </c>
      <c r="B1121" s="14" t="s">
        <v>5306</v>
      </c>
      <c r="C1121" s="14" t="s">
        <v>5315</v>
      </c>
      <c r="D1121" s="16">
        <v>45975</v>
      </c>
      <c r="E1121" s="16">
        <v>46055</v>
      </c>
      <c r="F1121" s="14" t="s">
        <v>5314</v>
      </c>
      <c r="G1121" s="14" t="s">
        <v>5309</v>
      </c>
      <c r="H1121" s="14" t="s">
        <v>5310</v>
      </c>
      <c r="I1121" s="15">
        <v>288.5</v>
      </c>
      <c r="J1121" s="77">
        <v>1</v>
      </c>
      <c r="K1121" s="92"/>
    </row>
    <row r="1122" spans="1:11" ht="30" x14ac:dyDescent="0.25">
      <c r="A1122" s="14" t="s">
        <v>2995</v>
      </c>
      <c r="B1122" s="14" t="s">
        <v>5306</v>
      </c>
      <c r="C1122" s="14" t="s">
        <v>5316</v>
      </c>
      <c r="D1122" s="16">
        <v>45775</v>
      </c>
      <c r="E1122" s="16">
        <v>46055</v>
      </c>
      <c r="F1122" s="14" t="s">
        <v>5317</v>
      </c>
      <c r="G1122" s="14" t="s">
        <v>5318</v>
      </c>
      <c r="H1122" s="14" t="s">
        <v>5319</v>
      </c>
      <c r="I1122" s="15">
        <v>620</v>
      </c>
      <c r="J1122" s="77">
        <v>1</v>
      </c>
      <c r="K1122" s="92"/>
    </row>
    <row r="1123" spans="1:11" ht="30" x14ac:dyDescent="0.25">
      <c r="A1123" s="14" t="s">
        <v>2995</v>
      </c>
      <c r="B1123" s="14" t="s">
        <v>5306</v>
      </c>
      <c r="C1123" s="14" t="s">
        <v>5316</v>
      </c>
      <c r="D1123" s="16">
        <v>45775</v>
      </c>
      <c r="E1123" s="16">
        <v>46059</v>
      </c>
      <c r="F1123" s="14" t="s">
        <v>5320</v>
      </c>
      <c r="G1123" s="14" t="s">
        <v>5318</v>
      </c>
      <c r="H1123" s="14" t="s">
        <v>5319</v>
      </c>
      <c r="I1123" s="15">
        <v>118</v>
      </c>
      <c r="J1123" s="77">
        <v>1</v>
      </c>
      <c r="K1123" s="92"/>
    </row>
    <row r="1124" spans="1:11" ht="12.5" x14ac:dyDescent="0.25">
      <c r="A1124" s="14" t="s">
        <v>2995</v>
      </c>
      <c r="B1124" s="14" t="s">
        <v>5306</v>
      </c>
      <c r="C1124" s="14" t="s">
        <v>5321</v>
      </c>
      <c r="D1124" s="16">
        <v>46013</v>
      </c>
      <c r="E1124" s="16">
        <v>46059</v>
      </c>
      <c r="F1124" s="14" t="s">
        <v>5322</v>
      </c>
      <c r="G1124" s="14" t="s">
        <v>5318</v>
      </c>
      <c r="H1124" s="14" t="s">
        <v>5319</v>
      </c>
      <c r="I1124" s="15">
        <v>659</v>
      </c>
      <c r="J1124" s="77">
        <v>1</v>
      </c>
      <c r="K1124" s="92"/>
    </row>
    <row r="1125" spans="1:11" ht="20" x14ac:dyDescent="0.25">
      <c r="A1125" s="14" t="s">
        <v>2995</v>
      </c>
      <c r="B1125" s="14" t="s">
        <v>5306</v>
      </c>
      <c r="C1125" s="14" t="s">
        <v>4857</v>
      </c>
      <c r="D1125" s="16">
        <v>45700</v>
      </c>
      <c r="E1125" s="16">
        <v>46055</v>
      </c>
      <c r="F1125" s="14" t="s">
        <v>5323</v>
      </c>
      <c r="G1125" s="14" t="s">
        <v>5324</v>
      </c>
      <c r="H1125" s="14" t="s">
        <v>5325</v>
      </c>
      <c r="I1125" s="15">
        <v>560</v>
      </c>
      <c r="J1125" s="77">
        <v>1</v>
      </c>
      <c r="K1125" s="92"/>
    </row>
    <row r="1126" spans="1:11" ht="12.5" x14ac:dyDescent="0.25">
      <c r="A1126" s="14" t="s">
        <v>2995</v>
      </c>
      <c r="B1126" s="14" t="s">
        <v>5306</v>
      </c>
      <c r="C1126" s="14" t="s">
        <v>3185</v>
      </c>
      <c r="D1126" s="16">
        <v>45700</v>
      </c>
      <c r="E1126" s="16">
        <v>46055</v>
      </c>
      <c r="F1126" s="14" t="s">
        <v>3174</v>
      </c>
      <c r="G1126" s="14" t="s">
        <v>5324</v>
      </c>
      <c r="H1126" s="14" t="s">
        <v>5325</v>
      </c>
      <c r="I1126" s="15">
        <v>66.3</v>
      </c>
      <c r="J1126" s="77">
        <v>1</v>
      </c>
      <c r="K1126" s="92"/>
    </row>
    <row r="1127" spans="1:11" ht="12.5" x14ac:dyDescent="0.25">
      <c r="A1127" s="14" t="s">
        <v>2995</v>
      </c>
      <c r="B1127" s="14" t="s">
        <v>5306</v>
      </c>
      <c r="C1127" s="14" t="s">
        <v>3435</v>
      </c>
      <c r="D1127" s="16">
        <v>45776</v>
      </c>
      <c r="E1127" s="16">
        <v>46055</v>
      </c>
      <c r="F1127" s="14" t="s">
        <v>5326</v>
      </c>
      <c r="G1127" s="14" t="s">
        <v>5324</v>
      </c>
      <c r="H1127" s="14" t="s">
        <v>5325</v>
      </c>
      <c r="I1127" s="15">
        <v>651</v>
      </c>
      <c r="J1127" s="77">
        <v>1</v>
      </c>
      <c r="K1127" s="92"/>
    </row>
    <row r="1128" spans="1:11" ht="12.5" x14ac:dyDescent="0.25">
      <c r="A1128" s="14" t="s">
        <v>2995</v>
      </c>
      <c r="B1128" s="14" t="s">
        <v>5306</v>
      </c>
      <c r="C1128" s="14" t="s">
        <v>5327</v>
      </c>
      <c r="D1128" s="16">
        <v>45776</v>
      </c>
      <c r="E1128" s="16">
        <v>46055</v>
      </c>
      <c r="F1128" s="14" t="s">
        <v>3198</v>
      </c>
      <c r="G1128" s="14" t="s">
        <v>5324</v>
      </c>
      <c r="H1128" s="14" t="s">
        <v>5325</v>
      </c>
      <c r="I1128" s="15">
        <v>490</v>
      </c>
      <c r="J1128" s="77">
        <v>1</v>
      </c>
      <c r="K1128" s="92"/>
    </row>
    <row r="1129" spans="1:11" ht="12.5" x14ac:dyDescent="0.25">
      <c r="A1129" s="14" t="s">
        <v>2995</v>
      </c>
      <c r="B1129" s="14" t="s">
        <v>5306</v>
      </c>
      <c r="C1129" s="14" t="s">
        <v>3351</v>
      </c>
      <c r="D1129" s="16">
        <v>45776</v>
      </c>
      <c r="E1129" s="16">
        <v>46055</v>
      </c>
      <c r="F1129" s="14" t="s">
        <v>5328</v>
      </c>
      <c r="G1129" s="14" t="s">
        <v>5324</v>
      </c>
      <c r="H1129" s="14" t="s">
        <v>5325</v>
      </c>
      <c r="I1129" s="15">
        <v>72.94</v>
      </c>
      <c r="J1129" s="77">
        <v>1</v>
      </c>
      <c r="K1129" s="92"/>
    </row>
    <row r="1130" spans="1:11" ht="12.5" x14ac:dyDescent="0.25">
      <c r="A1130" s="14" t="s">
        <v>2995</v>
      </c>
      <c r="B1130" s="14" t="s">
        <v>5306</v>
      </c>
      <c r="C1130" s="14" t="s">
        <v>3485</v>
      </c>
      <c r="D1130" s="16">
        <v>45795</v>
      </c>
      <c r="E1130" s="16">
        <v>46055</v>
      </c>
      <c r="F1130" s="14" t="s">
        <v>5329</v>
      </c>
      <c r="G1130" s="14" t="s">
        <v>5324</v>
      </c>
      <c r="H1130" s="14" t="s">
        <v>5325</v>
      </c>
      <c r="I1130" s="15">
        <v>531</v>
      </c>
      <c r="J1130" s="77">
        <v>1</v>
      </c>
      <c r="K1130" s="92"/>
    </row>
    <row r="1131" spans="1:11" ht="12.5" x14ac:dyDescent="0.25">
      <c r="A1131" s="14" t="s">
        <v>2995</v>
      </c>
      <c r="B1131" s="14" t="s">
        <v>5306</v>
      </c>
      <c r="C1131" s="14" t="s">
        <v>5330</v>
      </c>
      <c r="D1131" s="16">
        <v>45823</v>
      </c>
      <c r="E1131" s="16">
        <v>46055</v>
      </c>
      <c r="F1131" s="14" t="s">
        <v>3067</v>
      </c>
      <c r="G1131" s="14" t="s">
        <v>5324</v>
      </c>
      <c r="H1131" s="14" t="s">
        <v>5325</v>
      </c>
      <c r="I1131" s="15">
        <v>437.5</v>
      </c>
      <c r="J1131" s="77">
        <v>1</v>
      </c>
      <c r="K1131" s="92"/>
    </row>
    <row r="1132" spans="1:11" ht="12.5" x14ac:dyDescent="0.25">
      <c r="A1132" s="14" t="s">
        <v>2995</v>
      </c>
      <c r="B1132" s="14" t="s">
        <v>5306</v>
      </c>
      <c r="C1132" s="14" t="s">
        <v>5331</v>
      </c>
      <c r="D1132" s="16">
        <v>45823</v>
      </c>
      <c r="E1132" s="16">
        <v>46055</v>
      </c>
      <c r="F1132" s="14" t="s">
        <v>5332</v>
      </c>
      <c r="G1132" s="14" t="s">
        <v>5324</v>
      </c>
      <c r="H1132" s="14" t="s">
        <v>5325</v>
      </c>
      <c r="I1132" s="15">
        <v>490</v>
      </c>
      <c r="J1132" s="77">
        <v>1</v>
      </c>
      <c r="K1132" s="92"/>
    </row>
    <row r="1133" spans="1:11" ht="12.5" x14ac:dyDescent="0.25">
      <c r="A1133" s="14" t="s">
        <v>2995</v>
      </c>
      <c r="B1133" s="14" t="s">
        <v>5306</v>
      </c>
      <c r="C1133" s="14" t="s">
        <v>4868</v>
      </c>
      <c r="D1133" s="16">
        <v>45842</v>
      </c>
      <c r="E1133" s="16">
        <v>46055</v>
      </c>
      <c r="F1133" s="14" t="s">
        <v>5333</v>
      </c>
      <c r="G1133" s="14" t="s">
        <v>5324</v>
      </c>
      <c r="H1133" s="14" t="s">
        <v>5325</v>
      </c>
      <c r="I1133" s="15">
        <v>549</v>
      </c>
      <c r="J1133" s="77">
        <v>1</v>
      </c>
      <c r="K1133" s="92"/>
    </row>
    <row r="1134" spans="1:11" ht="12.5" x14ac:dyDescent="0.25">
      <c r="A1134" s="14" t="s">
        <v>2995</v>
      </c>
      <c r="B1134" s="14" t="s">
        <v>5306</v>
      </c>
      <c r="C1134" s="14" t="s">
        <v>5334</v>
      </c>
      <c r="D1134" s="16">
        <v>45845</v>
      </c>
      <c r="E1134" s="16">
        <v>46055</v>
      </c>
      <c r="F1134" s="14" t="s">
        <v>5335</v>
      </c>
      <c r="G1134" s="14" t="s">
        <v>5324</v>
      </c>
      <c r="H1134" s="14" t="s">
        <v>5325</v>
      </c>
      <c r="I1134" s="15">
        <v>2040</v>
      </c>
      <c r="J1134" s="77">
        <v>1</v>
      </c>
      <c r="K1134" s="92"/>
    </row>
    <row r="1135" spans="1:11" ht="12.5" x14ac:dyDescent="0.25">
      <c r="A1135" s="14" t="s">
        <v>2995</v>
      </c>
      <c r="B1135" s="14" t="s">
        <v>5306</v>
      </c>
      <c r="C1135" s="14" t="s">
        <v>5336</v>
      </c>
      <c r="D1135" s="16">
        <v>45944</v>
      </c>
      <c r="E1135" s="16">
        <v>46055</v>
      </c>
      <c r="F1135" s="14" t="s">
        <v>5337</v>
      </c>
      <c r="G1135" s="14" t="s">
        <v>5324</v>
      </c>
      <c r="H1135" s="14" t="s">
        <v>5325</v>
      </c>
      <c r="I1135" s="15">
        <v>577.5</v>
      </c>
      <c r="J1135" s="77">
        <v>1</v>
      </c>
      <c r="K1135" s="92"/>
    </row>
    <row r="1136" spans="1:11" ht="12.5" x14ac:dyDescent="0.25">
      <c r="A1136" s="14" t="s">
        <v>2995</v>
      </c>
      <c r="B1136" s="14" t="s">
        <v>5306</v>
      </c>
      <c r="C1136" s="14" t="s">
        <v>5338</v>
      </c>
      <c r="D1136" s="16">
        <v>45944</v>
      </c>
      <c r="E1136" s="16">
        <v>46055</v>
      </c>
      <c r="F1136" s="14" t="s">
        <v>5339</v>
      </c>
      <c r="G1136" s="14" t="s">
        <v>5324</v>
      </c>
      <c r="H1136" s="14" t="s">
        <v>5325</v>
      </c>
      <c r="I1136" s="15">
        <v>405</v>
      </c>
      <c r="J1136" s="77">
        <v>1</v>
      </c>
      <c r="K1136" s="92"/>
    </row>
    <row r="1137" spans="1:11" ht="12.5" x14ac:dyDescent="0.25">
      <c r="A1137" s="14" t="s">
        <v>2995</v>
      </c>
      <c r="B1137" s="14" t="s">
        <v>5306</v>
      </c>
      <c r="C1137" s="14" t="s">
        <v>5340</v>
      </c>
      <c r="D1137" s="16">
        <v>45981</v>
      </c>
      <c r="E1137" s="16">
        <v>46055</v>
      </c>
      <c r="F1137" s="14" t="s">
        <v>5341</v>
      </c>
      <c r="G1137" s="14" t="s">
        <v>5324</v>
      </c>
      <c r="H1137" s="14" t="s">
        <v>5325</v>
      </c>
      <c r="I1137" s="15">
        <v>653.76</v>
      </c>
      <c r="J1137" s="77">
        <v>1</v>
      </c>
      <c r="K1137" s="92"/>
    </row>
    <row r="1138" spans="1:11" ht="20" x14ac:dyDescent="0.25">
      <c r="A1138" s="14" t="s">
        <v>2995</v>
      </c>
      <c r="B1138" s="14" t="s">
        <v>5306</v>
      </c>
      <c r="C1138" s="14" t="s">
        <v>5342</v>
      </c>
      <c r="D1138" s="16">
        <v>45749</v>
      </c>
      <c r="E1138" s="16">
        <v>46059</v>
      </c>
      <c r="F1138" s="14" t="s">
        <v>5343</v>
      </c>
      <c r="G1138" s="14" t="s">
        <v>5344</v>
      </c>
      <c r="H1138" s="14" t="s">
        <v>5345</v>
      </c>
      <c r="I1138" s="15">
        <v>452.64</v>
      </c>
      <c r="J1138" s="77">
        <v>1</v>
      </c>
      <c r="K1138" s="92"/>
    </row>
    <row r="1139" spans="1:11" ht="12.5" x14ac:dyDescent="0.25">
      <c r="A1139" s="14" t="s">
        <v>2995</v>
      </c>
      <c r="B1139" s="14" t="s">
        <v>5306</v>
      </c>
      <c r="C1139" s="14" t="s">
        <v>5346</v>
      </c>
      <c r="D1139" s="16">
        <v>45954</v>
      </c>
      <c r="E1139" s="16">
        <v>46059</v>
      </c>
      <c r="F1139" s="14" t="s">
        <v>5347</v>
      </c>
      <c r="G1139" s="14" t="s">
        <v>5344</v>
      </c>
      <c r="H1139" s="14" t="s">
        <v>5345</v>
      </c>
      <c r="I1139" s="15">
        <v>84.36</v>
      </c>
      <c r="J1139" s="77">
        <v>1</v>
      </c>
      <c r="K1139" s="92"/>
    </row>
    <row r="1140" spans="1:11" ht="20" x14ac:dyDescent="0.25">
      <c r="A1140" s="14" t="s">
        <v>2995</v>
      </c>
      <c r="B1140" s="14" t="s">
        <v>5306</v>
      </c>
      <c r="C1140" s="14" t="s">
        <v>5348</v>
      </c>
      <c r="D1140" s="16">
        <v>46006</v>
      </c>
      <c r="E1140" s="16">
        <v>46055</v>
      </c>
      <c r="F1140" s="14" t="s">
        <v>5349</v>
      </c>
      <c r="G1140" s="14" t="s">
        <v>2900</v>
      </c>
      <c r="H1140" s="14" t="s">
        <v>5350</v>
      </c>
      <c r="I1140" s="15">
        <v>689.69</v>
      </c>
      <c r="J1140" s="77">
        <v>1</v>
      </c>
      <c r="K1140" s="92"/>
    </row>
    <row r="1141" spans="1:11" ht="12.5" x14ac:dyDescent="0.25">
      <c r="A1141" s="14" t="s">
        <v>2995</v>
      </c>
      <c r="B1141" s="14" t="s">
        <v>5306</v>
      </c>
      <c r="C1141" s="14" t="s">
        <v>3351</v>
      </c>
      <c r="D1141" s="16">
        <v>45664</v>
      </c>
      <c r="E1141" s="16">
        <v>46055</v>
      </c>
      <c r="F1141" s="14" t="s">
        <v>5351</v>
      </c>
      <c r="G1141" s="14" t="s">
        <v>2900</v>
      </c>
      <c r="H1141" s="14" t="s">
        <v>5350</v>
      </c>
      <c r="I1141" s="15">
        <v>50</v>
      </c>
      <c r="J1141" s="77">
        <v>1</v>
      </c>
      <c r="K1141" s="92"/>
    </row>
    <row r="1142" spans="1:11" ht="12.5" x14ac:dyDescent="0.25">
      <c r="A1142" s="14" t="s">
        <v>2995</v>
      </c>
      <c r="B1142" s="14" t="s">
        <v>5306</v>
      </c>
      <c r="C1142" s="14" t="s">
        <v>3204</v>
      </c>
      <c r="D1142" s="16">
        <v>45698</v>
      </c>
      <c r="E1142" s="16">
        <v>46055</v>
      </c>
      <c r="F1142" s="14" t="s">
        <v>5352</v>
      </c>
      <c r="G1142" s="14" t="s">
        <v>2900</v>
      </c>
      <c r="H1142" s="14" t="s">
        <v>5350</v>
      </c>
      <c r="I1142" s="15">
        <v>50.3</v>
      </c>
      <c r="J1142" s="77">
        <v>1</v>
      </c>
      <c r="K1142" s="92"/>
    </row>
    <row r="1143" spans="1:11" ht="12.5" x14ac:dyDescent="0.25">
      <c r="A1143" s="14" t="s">
        <v>2995</v>
      </c>
      <c r="B1143" s="14" t="s">
        <v>5306</v>
      </c>
      <c r="C1143" s="14" t="s">
        <v>3216</v>
      </c>
      <c r="D1143" s="16">
        <v>45698</v>
      </c>
      <c r="E1143" s="16">
        <v>46055</v>
      </c>
      <c r="F1143" s="14" t="s">
        <v>5353</v>
      </c>
      <c r="G1143" s="14" t="s">
        <v>2900</v>
      </c>
      <c r="H1143" s="14" t="s">
        <v>5350</v>
      </c>
      <c r="I1143" s="15">
        <v>34</v>
      </c>
      <c r="J1143" s="77">
        <v>1</v>
      </c>
      <c r="K1143" s="92"/>
    </row>
    <row r="1144" spans="1:11" ht="12.5" x14ac:dyDescent="0.25">
      <c r="A1144" s="14" t="s">
        <v>2995</v>
      </c>
      <c r="B1144" s="14" t="s">
        <v>5306</v>
      </c>
      <c r="C1144" s="14" t="s">
        <v>3126</v>
      </c>
      <c r="D1144" s="16">
        <v>45698</v>
      </c>
      <c r="E1144" s="16">
        <v>46055</v>
      </c>
      <c r="F1144" s="14" t="s">
        <v>5354</v>
      </c>
      <c r="G1144" s="14" t="s">
        <v>2900</v>
      </c>
      <c r="H1144" s="14" t="s">
        <v>5350</v>
      </c>
      <c r="I1144" s="15">
        <v>68.22</v>
      </c>
      <c r="J1144" s="77">
        <v>1</v>
      </c>
      <c r="K1144" s="92"/>
    </row>
    <row r="1145" spans="1:11" ht="12.5" x14ac:dyDescent="0.25">
      <c r="A1145" s="14" t="s">
        <v>2995</v>
      </c>
      <c r="B1145" s="14" t="s">
        <v>5306</v>
      </c>
      <c r="C1145" s="14" t="s">
        <v>3202</v>
      </c>
      <c r="D1145" s="16">
        <v>45698</v>
      </c>
      <c r="E1145" s="16">
        <v>46055</v>
      </c>
      <c r="F1145" s="14" t="s">
        <v>5355</v>
      </c>
      <c r="G1145" s="14" t="s">
        <v>2900</v>
      </c>
      <c r="H1145" s="14" t="s">
        <v>5350</v>
      </c>
      <c r="I1145" s="15">
        <v>76.22</v>
      </c>
      <c r="J1145" s="77">
        <v>1</v>
      </c>
      <c r="K1145" s="92"/>
    </row>
    <row r="1146" spans="1:11" ht="12.5" x14ac:dyDescent="0.25">
      <c r="A1146" s="14" t="s">
        <v>2995</v>
      </c>
      <c r="B1146" s="14" t="s">
        <v>5306</v>
      </c>
      <c r="C1146" s="14" t="s">
        <v>4477</v>
      </c>
      <c r="D1146" s="16">
        <v>45705</v>
      </c>
      <c r="E1146" s="16">
        <v>46055</v>
      </c>
      <c r="F1146" s="14" t="s">
        <v>5355</v>
      </c>
      <c r="G1146" s="14" t="s">
        <v>2900</v>
      </c>
      <c r="H1146" s="14" t="s">
        <v>5350</v>
      </c>
      <c r="I1146" s="15">
        <v>42</v>
      </c>
      <c r="J1146" s="77">
        <v>1</v>
      </c>
      <c r="K1146" s="92"/>
    </row>
    <row r="1147" spans="1:11" ht="12.5" x14ac:dyDescent="0.25">
      <c r="A1147" s="14" t="s">
        <v>2995</v>
      </c>
      <c r="B1147" s="14" t="s">
        <v>5306</v>
      </c>
      <c r="C1147" s="14" t="s">
        <v>5356</v>
      </c>
      <c r="D1147" s="16">
        <v>45705</v>
      </c>
      <c r="E1147" s="16">
        <v>46055</v>
      </c>
      <c r="F1147" s="14" t="s">
        <v>5357</v>
      </c>
      <c r="G1147" s="14" t="s">
        <v>2900</v>
      </c>
      <c r="H1147" s="14" t="s">
        <v>5350</v>
      </c>
      <c r="I1147" s="15">
        <v>68.33</v>
      </c>
      <c r="J1147" s="77">
        <v>1</v>
      </c>
      <c r="K1147" s="92"/>
    </row>
    <row r="1148" spans="1:11" ht="12.5" x14ac:dyDescent="0.25">
      <c r="A1148" s="14" t="s">
        <v>2995</v>
      </c>
      <c r="B1148" s="14" t="s">
        <v>5306</v>
      </c>
      <c r="C1148" s="14" t="s">
        <v>5358</v>
      </c>
      <c r="D1148" s="16">
        <v>45709</v>
      </c>
      <c r="E1148" s="16">
        <v>46055</v>
      </c>
      <c r="F1148" s="14" t="s">
        <v>5359</v>
      </c>
      <c r="G1148" s="14" t="s">
        <v>2900</v>
      </c>
      <c r="H1148" s="14" t="s">
        <v>5350</v>
      </c>
      <c r="I1148" s="15">
        <v>49</v>
      </c>
      <c r="J1148" s="77">
        <v>1</v>
      </c>
      <c r="K1148" s="92"/>
    </row>
    <row r="1149" spans="1:11" ht="12.5" x14ac:dyDescent="0.25">
      <c r="A1149" s="14" t="s">
        <v>2995</v>
      </c>
      <c r="B1149" s="14" t="s">
        <v>5306</v>
      </c>
      <c r="C1149" s="14" t="s">
        <v>3348</v>
      </c>
      <c r="D1149" s="16">
        <v>45710</v>
      </c>
      <c r="E1149" s="16">
        <v>46055</v>
      </c>
      <c r="F1149" s="14" t="s">
        <v>5354</v>
      </c>
      <c r="G1149" s="14" t="s">
        <v>2900</v>
      </c>
      <c r="H1149" s="14" t="s">
        <v>5350</v>
      </c>
      <c r="I1149" s="15">
        <v>30</v>
      </c>
      <c r="J1149" s="77">
        <v>1</v>
      </c>
      <c r="K1149" s="92"/>
    </row>
    <row r="1150" spans="1:11" ht="12.5" x14ac:dyDescent="0.25">
      <c r="A1150" s="14" t="s">
        <v>2995</v>
      </c>
      <c r="B1150" s="14" t="s">
        <v>5306</v>
      </c>
      <c r="C1150" s="14" t="s">
        <v>3024</v>
      </c>
      <c r="D1150" s="16">
        <v>45712</v>
      </c>
      <c r="E1150" s="16">
        <v>46055</v>
      </c>
      <c r="F1150" s="14" t="s">
        <v>5354</v>
      </c>
      <c r="G1150" s="14" t="s">
        <v>2900</v>
      </c>
      <c r="H1150" s="14" t="s">
        <v>5350</v>
      </c>
      <c r="I1150" s="15">
        <v>59.29</v>
      </c>
      <c r="J1150" s="77">
        <v>1</v>
      </c>
      <c r="K1150" s="92"/>
    </row>
    <row r="1151" spans="1:11" ht="12.5" x14ac:dyDescent="0.25">
      <c r="A1151" s="14" t="s">
        <v>2995</v>
      </c>
      <c r="B1151" s="14" t="s">
        <v>5306</v>
      </c>
      <c r="C1151" s="14" t="s">
        <v>5360</v>
      </c>
      <c r="D1151" s="16">
        <v>45717</v>
      </c>
      <c r="E1151" s="16">
        <v>46055</v>
      </c>
      <c r="F1151" s="14" t="s">
        <v>5355</v>
      </c>
      <c r="G1151" s="14" t="s">
        <v>2900</v>
      </c>
      <c r="H1151" s="14" t="s">
        <v>5350</v>
      </c>
      <c r="I1151" s="15">
        <v>76</v>
      </c>
      <c r="J1151" s="77">
        <v>1</v>
      </c>
      <c r="K1151" s="92"/>
    </row>
    <row r="1152" spans="1:11" ht="12.5" x14ac:dyDescent="0.25">
      <c r="A1152" s="14" t="s">
        <v>2995</v>
      </c>
      <c r="B1152" s="14" t="s">
        <v>5306</v>
      </c>
      <c r="C1152" s="14" t="s">
        <v>4364</v>
      </c>
      <c r="D1152" s="16">
        <v>45733</v>
      </c>
      <c r="E1152" s="16">
        <v>46055</v>
      </c>
      <c r="F1152" s="14" t="s">
        <v>5357</v>
      </c>
      <c r="G1152" s="14" t="s">
        <v>2900</v>
      </c>
      <c r="H1152" s="14" t="s">
        <v>5350</v>
      </c>
      <c r="I1152" s="15">
        <v>52</v>
      </c>
      <c r="J1152" s="77">
        <v>1</v>
      </c>
      <c r="K1152" s="92"/>
    </row>
    <row r="1153" spans="1:11" ht="12.5" x14ac:dyDescent="0.25">
      <c r="A1153" s="14" t="s">
        <v>2995</v>
      </c>
      <c r="B1153" s="14" t="s">
        <v>5306</v>
      </c>
      <c r="C1153" s="14" t="s">
        <v>5361</v>
      </c>
      <c r="D1153" s="16">
        <v>45769</v>
      </c>
      <c r="E1153" s="16">
        <v>46055</v>
      </c>
      <c r="F1153" s="14" t="s">
        <v>5355</v>
      </c>
      <c r="G1153" s="14" t="s">
        <v>2900</v>
      </c>
      <c r="H1153" s="14" t="s">
        <v>5350</v>
      </c>
      <c r="I1153" s="15">
        <v>42</v>
      </c>
      <c r="J1153" s="77">
        <v>1</v>
      </c>
      <c r="K1153" s="92"/>
    </row>
    <row r="1154" spans="1:11" ht="12.5" x14ac:dyDescent="0.25">
      <c r="A1154" s="14" t="s">
        <v>2995</v>
      </c>
      <c r="B1154" s="14" t="s">
        <v>5306</v>
      </c>
      <c r="C1154" s="14" t="s">
        <v>5362</v>
      </c>
      <c r="D1154" s="16">
        <v>45775</v>
      </c>
      <c r="E1154" s="16">
        <v>46055</v>
      </c>
      <c r="F1154" s="14" t="s">
        <v>5357</v>
      </c>
      <c r="G1154" s="14" t="s">
        <v>2900</v>
      </c>
      <c r="H1154" s="14" t="s">
        <v>5350</v>
      </c>
      <c r="I1154" s="15">
        <v>34</v>
      </c>
      <c r="J1154" s="77">
        <v>1</v>
      </c>
      <c r="K1154" s="92"/>
    </row>
    <row r="1155" spans="1:11" ht="12.5" x14ac:dyDescent="0.25">
      <c r="A1155" s="14" t="s">
        <v>2995</v>
      </c>
      <c r="B1155" s="14" t="s">
        <v>5306</v>
      </c>
      <c r="C1155" s="14" t="s">
        <v>4868</v>
      </c>
      <c r="D1155" s="16">
        <v>45775</v>
      </c>
      <c r="E1155" s="16">
        <v>46055</v>
      </c>
      <c r="F1155" s="14" t="s">
        <v>5354</v>
      </c>
      <c r="G1155" s="14" t="s">
        <v>2900</v>
      </c>
      <c r="H1155" s="14" t="s">
        <v>5350</v>
      </c>
      <c r="I1155" s="15">
        <v>47.15</v>
      </c>
      <c r="J1155" s="77">
        <v>1</v>
      </c>
      <c r="K1155" s="92"/>
    </row>
    <row r="1156" spans="1:11" ht="12.5" x14ac:dyDescent="0.25">
      <c r="A1156" s="14" t="s">
        <v>2995</v>
      </c>
      <c r="B1156" s="14" t="s">
        <v>5306</v>
      </c>
      <c r="C1156" s="14" t="s">
        <v>5363</v>
      </c>
      <c r="D1156" s="16">
        <v>45828</v>
      </c>
      <c r="E1156" s="16">
        <v>46055</v>
      </c>
      <c r="F1156" s="14" t="s">
        <v>5364</v>
      </c>
      <c r="G1156" s="14" t="s">
        <v>2900</v>
      </c>
      <c r="H1156" s="14" t="s">
        <v>5350</v>
      </c>
      <c r="I1156" s="15">
        <v>674.96</v>
      </c>
      <c r="J1156" s="77">
        <v>1</v>
      </c>
      <c r="K1156" s="92"/>
    </row>
    <row r="1157" spans="1:11" ht="20" x14ac:dyDescent="0.25">
      <c r="A1157" s="14" t="s">
        <v>2995</v>
      </c>
      <c r="B1157" s="14" t="s">
        <v>5306</v>
      </c>
      <c r="C1157" s="14" t="s">
        <v>5365</v>
      </c>
      <c r="D1157" s="16">
        <v>45894</v>
      </c>
      <c r="E1157" s="16">
        <v>46055</v>
      </c>
      <c r="F1157" s="14" t="s">
        <v>5366</v>
      </c>
      <c r="G1157" s="14" t="s">
        <v>2900</v>
      </c>
      <c r="H1157" s="14" t="s">
        <v>5350</v>
      </c>
      <c r="I1157" s="15">
        <v>2547.5</v>
      </c>
      <c r="J1157" s="77">
        <v>1</v>
      </c>
      <c r="K1157" s="92"/>
    </row>
    <row r="1158" spans="1:11" ht="12.5" x14ac:dyDescent="0.25">
      <c r="A1158" s="14" t="s">
        <v>2995</v>
      </c>
      <c r="B1158" s="14" t="s">
        <v>5306</v>
      </c>
      <c r="C1158" s="14" t="s">
        <v>5367</v>
      </c>
      <c r="D1158" s="16">
        <v>45901</v>
      </c>
      <c r="E1158" s="16">
        <v>46055</v>
      </c>
      <c r="F1158" s="14" t="s">
        <v>5368</v>
      </c>
      <c r="G1158" s="14" t="s">
        <v>2900</v>
      </c>
      <c r="H1158" s="14" t="s">
        <v>5350</v>
      </c>
      <c r="I1158" s="15">
        <v>140</v>
      </c>
      <c r="J1158" s="77">
        <v>1</v>
      </c>
      <c r="K1158" s="92"/>
    </row>
    <row r="1159" spans="1:11" ht="12.5" x14ac:dyDescent="0.25">
      <c r="A1159" s="14" t="s">
        <v>2995</v>
      </c>
      <c r="B1159" s="14" t="s">
        <v>5306</v>
      </c>
      <c r="C1159" s="14" t="s">
        <v>5369</v>
      </c>
      <c r="D1159" s="16">
        <v>45944</v>
      </c>
      <c r="E1159" s="16">
        <v>46055</v>
      </c>
      <c r="F1159" s="14" t="s">
        <v>5370</v>
      </c>
      <c r="G1159" s="14" t="s">
        <v>2900</v>
      </c>
      <c r="H1159" s="14" t="s">
        <v>5350</v>
      </c>
      <c r="I1159" s="15">
        <v>33.909999999999997</v>
      </c>
      <c r="J1159" s="77">
        <v>1</v>
      </c>
      <c r="K1159" s="92"/>
    </row>
    <row r="1160" spans="1:11" ht="12.5" x14ac:dyDescent="0.25">
      <c r="A1160" s="14" t="s">
        <v>2995</v>
      </c>
      <c r="B1160" s="14" t="s">
        <v>5306</v>
      </c>
      <c r="C1160" s="14" t="s">
        <v>5371</v>
      </c>
      <c r="D1160" s="16">
        <v>45675</v>
      </c>
      <c r="E1160" s="16">
        <v>46055</v>
      </c>
      <c r="F1160" s="14" t="s">
        <v>5372</v>
      </c>
      <c r="G1160" s="14" t="s">
        <v>2900</v>
      </c>
      <c r="H1160" s="14" t="s">
        <v>5350</v>
      </c>
      <c r="I1160" s="15">
        <v>66.400000000000006</v>
      </c>
      <c r="J1160" s="77">
        <v>1</v>
      </c>
      <c r="K1160" s="92"/>
    </row>
    <row r="1161" spans="1:11" ht="12.5" x14ac:dyDescent="0.25">
      <c r="A1161" s="14" t="s">
        <v>2995</v>
      </c>
      <c r="B1161" s="14" t="s">
        <v>5306</v>
      </c>
      <c r="C1161" s="14" t="s">
        <v>5373</v>
      </c>
      <c r="D1161" s="16">
        <v>45676</v>
      </c>
      <c r="E1161" s="16">
        <v>46055</v>
      </c>
      <c r="F1161" s="14" t="s">
        <v>5374</v>
      </c>
      <c r="G1161" s="14" t="s">
        <v>2900</v>
      </c>
      <c r="H1161" s="14" t="s">
        <v>5350</v>
      </c>
      <c r="I1161" s="15">
        <v>86.1</v>
      </c>
      <c r="J1161" s="77">
        <v>1</v>
      </c>
      <c r="K1161" s="92"/>
    </row>
    <row r="1162" spans="1:11" ht="12.5" x14ac:dyDescent="0.25">
      <c r="A1162" s="14" t="s">
        <v>2995</v>
      </c>
      <c r="B1162" s="14" t="s">
        <v>5306</v>
      </c>
      <c r="C1162" s="14" t="s">
        <v>5375</v>
      </c>
      <c r="D1162" s="16">
        <v>45676</v>
      </c>
      <c r="E1162" s="16">
        <v>46055</v>
      </c>
      <c r="F1162" s="14" t="s">
        <v>5376</v>
      </c>
      <c r="G1162" s="14" t="s">
        <v>2900</v>
      </c>
      <c r="H1162" s="14" t="s">
        <v>5350</v>
      </c>
      <c r="I1162" s="15">
        <v>66.400000000000006</v>
      </c>
      <c r="J1162" s="77">
        <v>1</v>
      </c>
      <c r="K1162" s="92"/>
    </row>
    <row r="1163" spans="1:11" ht="12.5" x14ac:dyDescent="0.25">
      <c r="A1163" s="14" t="s">
        <v>2995</v>
      </c>
      <c r="B1163" s="14" t="s">
        <v>5306</v>
      </c>
      <c r="C1163" s="14" t="s">
        <v>5377</v>
      </c>
      <c r="D1163" s="16">
        <v>45676</v>
      </c>
      <c r="E1163" s="16">
        <v>46055</v>
      </c>
      <c r="F1163" s="14" t="s">
        <v>5378</v>
      </c>
      <c r="G1163" s="14" t="s">
        <v>2900</v>
      </c>
      <c r="H1163" s="14" t="s">
        <v>5350</v>
      </c>
      <c r="I1163" s="15">
        <v>66.400000000000006</v>
      </c>
      <c r="J1163" s="77">
        <v>1</v>
      </c>
      <c r="K1163" s="92"/>
    </row>
    <row r="1164" spans="1:11" ht="12.5" x14ac:dyDescent="0.25">
      <c r="A1164" s="14" t="s">
        <v>2995</v>
      </c>
      <c r="B1164" s="14" t="s">
        <v>5306</v>
      </c>
      <c r="C1164" s="14" t="s">
        <v>5379</v>
      </c>
      <c r="D1164" s="16">
        <v>45697</v>
      </c>
      <c r="E1164" s="16">
        <v>46055</v>
      </c>
      <c r="F1164" s="14" t="s">
        <v>5380</v>
      </c>
      <c r="G1164" s="14" t="s">
        <v>2900</v>
      </c>
      <c r="H1164" s="14" t="s">
        <v>5350</v>
      </c>
      <c r="I1164" s="15">
        <v>124.5</v>
      </c>
      <c r="J1164" s="77">
        <v>1</v>
      </c>
      <c r="K1164" s="92"/>
    </row>
    <row r="1165" spans="1:11" ht="12.5" x14ac:dyDescent="0.25">
      <c r="A1165" s="14" t="s">
        <v>2995</v>
      </c>
      <c r="B1165" s="14" t="s">
        <v>5306</v>
      </c>
      <c r="C1165" s="14" t="s">
        <v>5381</v>
      </c>
      <c r="D1165" s="16">
        <v>45703</v>
      </c>
      <c r="E1165" s="16">
        <v>46055</v>
      </c>
      <c r="F1165" s="14" t="s">
        <v>5382</v>
      </c>
      <c r="G1165" s="14" t="s">
        <v>2900</v>
      </c>
      <c r="H1165" s="14" t="s">
        <v>5350</v>
      </c>
      <c r="I1165" s="15">
        <v>61.5</v>
      </c>
      <c r="J1165" s="77">
        <v>1</v>
      </c>
      <c r="K1165" s="92"/>
    </row>
    <row r="1166" spans="1:11" ht="12.5" x14ac:dyDescent="0.25">
      <c r="A1166" s="14" t="s">
        <v>2995</v>
      </c>
      <c r="B1166" s="14" t="s">
        <v>5306</v>
      </c>
      <c r="C1166" s="14" t="s">
        <v>5383</v>
      </c>
      <c r="D1166" s="16">
        <v>45703</v>
      </c>
      <c r="E1166" s="16">
        <v>46055</v>
      </c>
      <c r="F1166" s="14" t="s">
        <v>5384</v>
      </c>
      <c r="G1166" s="14" t="s">
        <v>2900</v>
      </c>
      <c r="H1166" s="14" t="s">
        <v>5350</v>
      </c>
      <c r="I1166" s="15">
        <v>49.8</v>
      </c>
      <c r="J1166" s="77">
        <v>1</v>
      </c>
      <c r="K1166" s="92"/>
    </row>
    <row r="1167" spans="1:11" ht="12.5" x14ac:dyDescent="0.25">
      <c r="A1167" s="14" t="s">
        <v>2995</v>
      </c>
      <c r="B1167" s="14" t="s">
        <v>5306</v>
      </c>
      <c r="C1167" s="14" t="s">
        <v>5385</v>
      </c>
      <c r="D1167" s="16">
        <v>45704</v>
      </c>
      <c r="E1167" s="16">
        <v>46055</v>
      </c>
      <c r="F1167" s="14" t="s">
        <v>5386</v>
      </c>
      <c r="G1167" s="14" t="s">
        <v>2900</v>
      </c>
      <c r="H1167" s="14" t="s">
        <v>5350</v>
      </c>
      <c r="I1167" s="15">
        <v>98.4</v>
      </c>
      <c r="J1167" s="77">
        <v>1</v>
      </c>
      <c r="K1167" s="92"/>
    </row>
    <row r="1168" spans="1:11" ht="12.5" x14ac:dyDescent="0.25">
      <c r="A1168" s="14" t="s">
        <v>2995</v>
      </c>
      <c r="B1168" s="14" t="s">
        <v>5306</v>
      </c>
      <c r="C1168" s="14" t="s">
        <v>5387</v>
      </c>
      <c r="D1168" s="16">
        <v>45704</v>
      </c>
      <c r="E1168" s="16">
        <v>46055</v>
      </c>
      <c r="F1168" s="14" t="s">
        <v>5388</v>
      </c>
      <c r="G1168" s="14" t="s">
        <v>2900</v>
      </c>
      <c r="H1168" s="14" t="s">
        <v>5350</v>
      </c>
      <c r="I1168" s="15">
        <v>83</v>
      </c>
      <c r="J1168" s="77">
        <v>1</v>
      </c>
      <c r="K1168" s="92"/>
    </row>
    <row r="1169" spans="1:11" ht="12.5" x14ac:dyDescent="0.25">
      <c r="A1169" s="14" t="s">
        <v>2995</v>
      </c>
      <c r="B1169" s="14" t="s">
        <v>5306</v>
      </c>
      <c r="C1169" s="14" t="s">
        <v>5389</v>
      </c>
      <c r="D1169" s="16">
        <v>45704</v>
      </c>
      <c r="E1169" s="16">
        <v>46055</v>
      </c>
      <c r="F1169" s="14" t="s">
        <v>5390</v>
      </c>
      <c r="G1169" s="14" t="s">
        <v>2900</v>
      </c>
      <c r="H1169" s="14" t="s">
        <v>5350</v>
      </c>
      <c r="I1169" s="15">
        <v>49.8</v>
      </c>
      <c r="J1169" s="77">
        <v>1</v>
      </c>
      <c r="K1169" s="92"/>
    </row>
    <row r="1170" spans="1:11" ht="12.5" x14ac:dyDescent="0.25">
      <c r="A1170" s="14" t="s">
        <v>2995</v>
      </c>
      <c r="B1170" s="14" t="s">
        <v>5306</v>
      </c>
      <c r="C1170" s="14" t="s">
        <v>5391</v>
      </c>
      <c r="D1170" s="16">
        <v>45709</v>
      </c>
      <c r="E1170" s="16">
        <v>46055</v>
      </c>
      <c r="F1170" s="14" t="s">
        <v>5392</v>
      </c>
      <c r="G1170" s="14" t="s">
        <v>2900</v>
      </c>
      <c r="H1170" s="14" t="s">
        <v>5350</v>
      </c>
      <c r="I1170" s="15">
        <v>40</v>
      </c>
      <c r="J1170" s="77">
        <v>1</v>
      </c>
      <c r="K1170" s="92"/>
    </row>
    <row r="1171" spans="1:11" ht="20" x14ac:dyDescent="0.25">
      <c r="A1171" s="14" t="s">
        <v>2995</v>
      </c>
      <c r="B1171" s="14" t="s">
        <v>5306</v>
      </c>
      <c r="C1171" s="14" t="s">
        <v>5393</v>
      </c>
      <c r="D1171" s="16">
        <v>45710</v>
      </c>
      <c r="E1171" s="16">
        <v>46055</v>
      </c>
      <c r="F1171" s="14" t="s">
        <v>5394</v>
      </c>
      <c r="G1171" s="14" t="s">
        <v>2900</v>
      </c>
      <c r="H1171" s="14" t="s">
        <v>5350</v>
      </c>
      <c r="I1171" s="15">
        <v>91.3</v>
      </c>
      <c r="J1171" s="77">
        <v>1</v>
      </c>
      <c r="K1171" s="92"/>
    </row>
    <row r="1172" spans="1:11" ht="20" x14ac:dyDescent="0.25">
      <c r="A1172" s="14" t="s">
        <v>2995</v>
      </c>
      <c r="B1172" s="14" t="s">
        <v>5306</v>
      </c>
      <c r="C1172" s="14" t="s">
        <v>5395</v>
      </c>
      <c r="D1172" s="16">
        <v>45711</v>
      </c>
      <c r="E1172" s="16">
        <v>46055</v>
      </c>
      <c r="F1172" s="14" t="s">
        <v>5396</v>
      </c>
      <c r="G1172" s="14" t="s">
        <v>2900</v>
      </c>
      <c r="H1172" s="14" t="s">
        <v>5350</v>
      </c>
      <c r="I1172" s="15">
        <v>83</v>
      </c>
      <c r="J1172" s="77">
        <v>1</v>
      </c>
      <c r="K1172" s="92"/>
    </row>
    <row r="1173" spans="1:11" ht="20" x14ac:dyDescent="0.25">
      <c r="A1173" s="14" t="s">
        <v>2995</v>
      </c>
      <c r="B1173" s="14" t="s">
        <v>5306</v>
      </c>
      <c r="C1173" s="14" t="s">
        <v>5397</v>
      </c>
      <c r="D1173" s="16">
        <v>45713</v>
      </c>
      <c r="E1173" s="16">
        <v>46055</v>
      </c>
      <c r="F1173" s="14" t="s">
        <v>5398</v>
      </c>
      <c r="G1173" s="14" t="s">
        <v>2900</v>
      </c>
      <c r="H1173" s="14" t="s">
        <v>5350</v>
      </c>
      <c r="I1173" s="15">
        <v>41.5</v>
      </c>
      <c r="J1173" s="77">
        <v>1</v>
      </c>
      <c r="K1173" s="92"/>
    </row>
    <row r="1174" spans="1:11" ht="20" x14ac:dyDescent="0.25">
      <c r="A1174" s="14" t="s">
        <v>2995</v>
      </c>
      <c r="B1174" s="14" t="s">
        <v>5306</v>
      </c>
      <c r="C1174" s="14" t="s">
        <v>5399</v>
      </c>
      <c r="D1174" s="16">
        <v>45718</v>
      </c>
      <c r="E1174" s="16">
        <v>46055</v>
      </c>
      <c r="F1174" s="14" t="s">
        <v>5400</v>
      </c>
      <c r="G1174" s="14" t="s">
        <v>2900</v>
      </c>
      <c r="H1174" s="14" t="s">
        <v>5350</v>
      </c>
      <c r="I1174" s="15">
        <v>83</v>
      </c>
      <c r="J1174" s="77">
        <v>1</v>
      </c>
      <c r="K1174" s="92"/>
    </row>
    <row r="1175" spans="1:11" ht="20" x14ac:dyDescent="0.25">
      <c r="A1175" s="14" t="s">
        <v>2995</v>
      </c>
      <c r="B1175" s="14" t="s">
        <v>5306</v>
      </c>
      <c r="C1175" s="14" t="s">
        <v>5401</v>
      </c>
      <c r="D1175" s="16">
        <v>45731</v>
      </c>
      <c r="E1175" s="16">
        <v>46055</v>
      </c>
      <c r="F1175" s="14" t="s">
        <v>5402</v>
      </c>
      <c r="G1175" s="14" t="s">
        <v>2900</v>
      </c>
      <c r="H1175" s="14" t="s">
        <v>5350</v>
      </c>
      <c r="I1175" s="15">
        <v>116.2</v>
      </c>
      <c r="J1175" s="77">
        <v>1</v>
      </c>
      <c r="K1175" s="92"/>
    </row>
    <row r="1176" spans="1:11" ht="12.5" x14ac:dyDescent="0.25">
      <c r="A1176" s="14" t="s">
        <v>2995</v>
      </c>
      <c r="B1176" s="14" t="s">
        <v>5306</v>
      </c>
      <c r="C1176" s="14" t="s">
        <v>5403</v>
      </c>
      <c r="D1176" s="16">
        <v>45732</v>
      </c>
      <c r="E1176" s="16">
        <v>46055</v>
      </c>
      <c r="F1176" s="14" t="s">
        <v>5404</v>
      </c>
      <c r="G1176" s="14" t="s">
        <v>2900</v>
      </c>
      <c r="H1176" s="14" t="s">
        <v>5350</v>
      </c>
      <c r="I1176" s="15">
        <v>124.5</v>
      </c>
      <c r="J1176" s="77">
        <v>1</v>
      </c>
      <c r="K1176" s="92"/>
    </row>
    <row r="1177" spans="1:11" ht="12.5" x14ac:dyDescent="0.25">
      <c r="A1177" s="14" t="s">
        <v>2995</v>
      </c>
      <c r="B1177" s="14" t="s">
        <v>5306</v>
      </c>
      <c r="C1177" s="14" t="s">
        <v>5405</v>
      </c>
      <c r="D1177" s="16">
        <v>45738</v>
      </c>
      <c r="E1177" s="16">
        <v>46055</v>
      </c>
      <c r="F1177" s="14" t="s">
        <v>5406</v>
      </c>
      <c r="G1177" s="14" t="s">
        <v>2900</v>
      </c>
      <c r="H1177" s="14" t="s">
        <v>5350</v>
      </c>
      <c r="I1177" s="15">
        <v>149.4</v>
      </c>
      <c r="J1177" s="77">
        <v>1</v>
      </c>
      <c r="K1177" s="92"/>
    </row>
    <row r="1178" spans="1:11" ht="12.5" x14ac:dyDescent="0.25">
      <c r="A1178" s="14" t="s">
        <v>2995</v>
      </c>
      <c r="B1178" s="14" t="s">
        <v>5306</v>
      </c>
      <c r="C1178" s="14" t="s">
        <v>5407</v>
      </c>
      <c r="D1178" s="16">
        <v>45738</v>
      </c>
      <c r="E1178" s="16">
        <v>46055</v>
      </c>
      <c r="F1178" s="14" t="s">
        <v>5408</v>
      </c>
      <c r="G1178" s="14" t="s">
        <v>2900</v>
      </c>
      <c r="H1178" s="14" t="s">
        <v>5350</v>
      </c>
      <c r="I1178" s="15">
        <v>74.7</v>
      </c>
      <c r="J1178" s="77">
        <v>1</v>
      </c>
      <c r="K1178" s="92"/>
    </row>
    <row r="1179" spans="1:11" ht="12.5" x14ac:dyDescent="0.25">
      <c r="A1179" s="14" t="s">
        <v>2995</v>
      </c>
      <c r="B1179" s="14" t="s">
        <v>5306</v>
      </c>
      <c r="C1179" s="14" t="s">
        <v>5409</v>
      </c>
      <c r="D1179" s="16">
        <v>45739</v>
      </c>
      <c r="E1179" s="16">
        <v>46055</v>
      </c>
      <c r="F1179" s="14" t="s">
        <v>5410</v>
      </c>
      <c r="G1179" s="14" t="s">
        <v>2900</v>
      </c>
      <c r="H1179" s="14" t="s">
        <v>5350</v>
      </c>
      <c r="I1179" s="15">
        <v>99.6</v>
      </c>
      <c r="J1179" s="77">
        <v>1</v>
      </c>
      <c r="K1179" s="92"/>
    </row>
    <row r="1180" spans="1:11" ht="12.5" x14ac:dyDescent="0.25">
      <c r="A1180" s="14" t="s">
        <v>2995</v>
      </c>
      <c r="B1180" s="14" t="s">
        <v>5306</v>
      </c>
      <c r="C1180" s="14" t="s">
        <v>5411</v>
      </c>
      <c r="D1180" s="16">
        <v>45739</v>
      </c>
      <c r="E1180" s="16">
        <v>46055</v>
      </c>
      <c r="F1180" s="14" t="s">
        <v>5412</v>
      </c>
      <c r="G1180" s="14" t="s">
        <v>2900</v>
      </c>
      <c r="H1180" s="14" t="s">
        <v>5350</v>
      </c>
      <c r="I1180" s="15">
        <v>74.7</v>
      </c>
      <c r="J1180" s="77">
        <v>1</v>
      </c>
      <c r="K1180" s="92"/>
    </row>
    <row r="1181" spans="1:11" ht="12.5" x14ac:dyDescent="0.25">
      <c r="A1181" s="14" t="s">
        <v>2995</v>
      </c>
      <c r="B1181" s="14" t="s">
        <v>5306</v>
      </c>
      <c r="C1181" s="14" t="s">
        <v>5413</v>
      </c>
      <c r="D1181" s="16">
        <v>45739</v>
      </c>
      <c r="E1181" s="16">
        <v>46055</v>
      </c>
      <c r="F1181" s="14" t="s">
        <v>5414</v>
      </c>
      <c r="G1181" s="14" t="s">
        <v>2900</v>
      </c>
      <c r="H1181" s="14" t="s">
        <v>5350</v>
      </c>
      <c r="I1181" s="15">
        <v>116.2</v>
      </c>
      <c r="J1181" s="77">
        <v>1</v>
      </c>
      <c r="K1181" s="92"/>
    </row>
    <row r="1182" spans="1:11" ht="12.5" x14ac:dyDescent="0.25">
      <c r="A1182" s="14" t="s">
        <v>2995</v>
      </c>
      <c r="B1182" s="14" t="s">
        <v>5306</v>
      </c>
      <c r="C1182" s="14" t="s">
        <v>5415</v>
      </c>
      <c r="D1182" s="16">
        <v>45745</v>
      </c>
      <c r="E1182" s="16">
        <v>46055</v>
      </c>
      <c r="F1182" s="14" t="s">
        <v>5416</v>
      </c>
      <c r="G1182" s="14" t="s">
        <v>2900</v>
      </c>
      <c r="H1182" s="14" t="s">
        <v>5350</v>
      </c>
      <c r="I1182" s="15">
        <v>41.5</v>
      </c>
      <c r="J1182" s="77">
        <v>1</v>
      </c>
      <c r="K1182" s="92"/>
    </row>
    <row r="1183" spans="1:11" ht="12.5" x14ac:dyDescent="0.25">
      <c r="A1183" s="14" t="s">
        <v>2995</v>
      </c>
      <c r="B1183" s="14" t="s">
        <v>5306</v>
      </c>
      <c r="C1183" s="14" t="s">
        <v>5417</v>
      </c>
      <c r="D1183" s="16">
        <v>45759</v>
      </c>
      <c r="E1183" s="16">
        <v>46055</v>
      </c>
      <c r="F1183" s="14" t="s">
        <v>5418</v>
      </c>
      <c r="G1183" s="14" t="s">
        <v>2900</v>
      </c>
      <c r="H1183" s="14" t="s">
        <v>5350</v>
      </c>
      <c r="I1183" s="15">
        <v>79.2</v>
      </c>
      <c r="J1183" s="77">
        <v>1</v>
      </c>
      <c r="K1183" s="92"/>
    </row>
    <row r="1184" spans="1:11" ht="12.5" x14ac:dyDescent="0.25">
      <c r="A1184" s="14" t="s">
        <v>2995</v>
      </c>
      <c r="B1184" s="14" t="s">
        <v>5306</v>
      </c>
      <c r="C1184" s="14" t="s">
        <v>5419</v>
      </c>
      <c r="D1184" s="16">
        <v>45780</v>
      </c>
      <c r="E1184" s="16">
        <v>46055</v>
      </c>
      <c r="F1184" s="14" t="s">
        <v>5420</v>
      </c>
      <c r="G1184" s="14" t="s">
        <v>2900</v>
      </c>
      <c r="H1184" s="14" t="s">
        <v>5350</v>
      </c>
      <c r="I1184" s="15">
        <v>88</v>
      </c>
      <c r="J1184" s="77">
        <v>1</v>
      </c>
      <c r="K1184" s="92"/>
    </row>
    <row r="1185" spans="1:11" ht="12.5" x14ac:dyDescent="0.25">
      <c r="A1185" s="14" t="s">
        <v>2995</v>
      </c>
      <c r="B1185" s="14" t="s">
        <v>5306</v>
      </c>
      <c r="C1185" s="14" t="s">
        <v>5421</v>
      </c>
      <c r="D1185" s="16">
        <v>45781</v>
      </c>
      <c r="E1185" s="16">
        <v>46055</v>
      </c>
      <c r="F1185" s="14" t="s">
        <v>5422</v>
      </c>
      <c r="G1185" s="14" t="s">
        <v>2900</v>
      </c>
      <c r="H1185" s="14" t="s">
        <v>5350</v>
      </c>
      <c r="I1185" s="15">
        <v>123.2</v>
      </c>
      <c r="J1185" s="77">
        <v>1</v>
      </c>
      <c r="K1185" s="92"/>
    </row>
    <row r="1186" spans="1:11" ht="12.5" x14ac:dyDescent="0.25">
      <c r="A1186" s="14" t="s">
        <v>2995</v>
      </c>
      <c r="B1186" s="14" t="s">
        <v>5306</v>
      </c>
      <c r="C1186" s="14" t="s">
        <v>5423</v>
      </c>
      <c r="D1186" s="16">
        <v>45781</v>
      </c>
      <c r="E1186" s="16">
        <v>46055</v>
      </c>
      <c r="F1186" s="14" t="s">
        <v>5424</v>
      </c>
      <c r="G1186" s="14" t="s">
        <v>2900</v>
      </c>
      <c r="H1186" s="14" t="s">
        <v>5350</v>
      </c>
      <c r="I1186" s="15">
        <v>79.2</v>
      </c>
      <c r="J1186" s="77">
        <v>1</v>
      </c>
      <c r="K1186" s="92"/>
    </row>
    <row r="1187" spans="1:11" ht="12.5" x14ac:dyDescent="0.25">
      <c r="A1187" s="14" t="s">
        <v>2995</v>
      </c>
      <c r="B1187" s="14" t="s">
        <v>5306</v>
      </c>
      <c r="C1187" s="14" t="s">
        <v>5425</v>
      </c>
      <c r="D1187" s="16">
        <v>45787</v>
      </c>
      <c r="E1187" s="16">
        <v>46055</v>
      </c>
      <c r="F1187" s="14" t="s">
        <v>5426</v>
      </c>
      <c r="G1187" s="14" t="s">
        <v>2900</v>
      </c>
      <c r="H1187" s="14" t="s">
        <v>5350</v>
      </c>
      <c r="I1187" s="15">
        <v>44</v>
      </c>
      <c r="J1187" s="77">
        <v>1</v>
      </c>
      <c r="K1187" s="92"/>
    </row>
    <row r="1188" spans="1:11" ht="12.5" x14ac:dyDescent="0.25">
      <c r="A1188" s="14" t="s">
        <v>2995</v>
      </c>
      <c r="B1188" s="14" t="s">
        <v>5306</v>
      </c>
      <c r="C1188" s="14" t="s">
        <v>5427</v>
      </c>
      <c r="D1188" s="16">
        <v>45788</v>
      </c>
      <c r="E1188" s="16">
        <v>46055</v>
      </c>
      <c r="F1188" s="14" t="s">
        <v>5428</v>
      </c>
      <c r="G1188" s="14" t="s">
        <v>2900</v>
      </c>
      <c r="H1188" s="14" t="s">
        <v>5350</v>
      </c>
      <c r="I1188" s="15">
        <v>70.400000000000006</v>
      </c>
      <c r="J1188" s="77">
        <v>1</v>
      </c>
      <c r="K1188" s="92"/>
    </row>
    <row r="1189" spans="1:11" ht="12.5" x14ac:dyDescent="0.25">
      <c r="A1189" s="14" t="s">
        <v>2995</v>
      </c>
      <c r="B1189" s="14" t="s">
        <v>5306</v>
      </c>
      <c r="C1189" s="14" t="s">
        <v>5429</v>
      </c>
      <c r="D1189" s="16">
        <v>45788</v>
      </c>
      <c r="E1189" s="16">
        <v>46055</v>
      </c>
      <c r="F1189" s="14" t="s">
        <v>5430</v>
      </c>
      <c r="G1189" s="14" t="s">
        <v>2900</v>
      </c>
      <c r="H1189" s="14" t="s">
        <v>5350</v>
      </c>
      <c r="I1189" s="15">
        <v>67.53</v>
      </c>
      <c r="J1189" s="77">
        <v>1</v>
      </c>
      <c r="K1189" s="92"/>
    </row>
    <row r="1190" spans="1:11" ht="30" x14ac:dyDescent="0.25">
      <c r="A1190" s="14" t="s">
        <v>2995</v>
      </c>
      <c r="B1190" s="14" t="s">
        <v>5306</v>
      </c>
      <c r="C1190" s="14" t="s">
        <v>3301</v>
      </c>
      <c r="D1190" s="16">
        <v>45782</v>
      </c>
      <c r="E1190" s="16">
        <v>46055</v>
      </c>
      <c r="F1190" s="14" t="s">
        <v>5431</v>
      </c>
      <c r="G1190" s="14" t="s">
        <v>5432</v>
      </c>
      <c r="H1190" s="14" t="s">
        <v>5433</v>
      </c>
      <c r="I1190" s="15">
        <v>184.5</v>
      </c>
      <c r="J1190" s="77">
        <v>1</v>
      </c>
      <c r="K1190" s="92"/>
    </row>
    <row r="1191" spans="1:11" ht="12.5" x14ac:dyDescent="0.25">
      <c r="A1191" s="14" t="s">
        <v>2995</v>
      </c>
      <c r="B1191" s="14" t="s">
        <v>5306</v>
      </c>
      <c r="C1191" s="14" t="s">
        <v>5434</v>
      </c>
      <c r="D1191" s="16">
        <v>45748</v>
      </c>
      <c r="E1191" s="16">
        <v>46055</v>
      </c>
      <c r="F1191" s="14" t="s">
        <v>5435</v>
      </c>
      <c r="G1191" s="14" t="s">
        <v>5432</v>
      </c>
      <c r="H1191" s="14" t="s">
        <v>5433</v>
      </c>
      <c r="I1191" s="15">
        <v>489.4</v>
      </c>
      <c r="J1191" s="77">
        <v>1</v>
      </c>
      <c r="K1191" s="92"/>
    </row>
    <row r="1192" spans="1:11" ht="12.5" x14ac:dyDescent="0.25">
      <c r="A1192" s="14" t="s">
        <v>2995</v>
      </c>
      <c r="B1192" s="14" t="s">
        <v>5306</v>
      </c>
      <c r="C1192" s="14" t="s">
        <v>5436</v>
      </c>
      <c r="D1192" s="16">
        <v>45954</v>
      </c>
      <c r="E1192" s="16">
        <v>46055</v>
      </c>
      <c r="F1192" s="14" t="s">
        <v>5437</v>
      </c>
      <c r="G1192" s="14" t="s">
        <v>5432</v>
      </c>
      <c r="H1192" s="14" t="s">
        <v>5433</v>
      </c>
      <c r="I1192" s="15">
        <v>318.10000000000002</v>
      </c>
      <c r="J1192" s="77">
        <v>1</v>
      </c>
      <c r="K1192" s="92"/>
    </row>
    <row r="1193" spans="1:11" ht="30" x14ac:dyDescent="0.25">
      <c r="A1193" s="14" t="s">
        <v>2995</v>
      </c>
      <c r="B1193" s="14" t="s">
        <v>5306</v>
      </c>
      <c r="C1193" s="14" t="s">
        <v>5438</v>
      </c>
      <c r="D1193" s="16">
        <v>45791</v>
      </c>
      <c r="E1193" s="16">
        <v>46077</v>
      </c>
      <c r="F1193" s="14" t="s">
        <v>5439</v>
      </c>
      <c r="G1193" s="14" t="s">
        <v>3141</v>
      </c>
      <c r="H1193" s="14" t="s">
        <v>3142</v>
      </c>
      <c r="I1193" s="15">
        <v>990.85</v>
      </c>
      <c r="J1193" s="77">
        <v>1</v>
      </c>
      <c r="K1193" s="92"/>
    </row>
    <row r="1194" spans="1:11" ht="30" x14ac:dyDescent="0.25">
      <c r="A1194" s="14" t="s">
        <v>2995</v>
      </c>
      <c r="B1194" s="14" t="s">
        <v>5306</v>
      </c>
      <c r="C1194" s="14" t="s">
        <v>3042</v>
      </c>
      <c r="D1194" s="16">
        <v>45993</v>
      </c>
      <c r="E1194" s="16">
        <v>46055</v>
      </c>
      <c r="F1194" s="14" t="s">
        <v>5440</v>
      </c>
      <c r="G1194" s="14" t="s">
        <v>3141</v>
      </c>
      <c r="H1194" s="14" t="s">
        <v>3142</v>
      </c>
      <c r="I1194" s="15">
        <v>200</v>
      </c>
      <c r="J1194" s="77">
        <v>1</v>
      </c>
      <c r="K1194" s="92"/>
    </row>
    <row r="1195" spans="1:11" ht="12.5" x14ac:dyDescent="0.25">
      <c r="A1195" s="14" t="s">
        <v>2995</v>
      </c>
      <c r="B1195" s="14" t="s">
        <v>5306</v>
      </c>
      <c r="C1195" s="14" t="s">
        <v>3096</v>
      </c>
      <c r="D1195" s="16">
        <v>45964</v>
      </c>
      <c r="E1195" s="16">
        <v>46055</v>
      </c>
      <c r="F1195" s="14" t="s">
        <v>5441</v>
      </c>
      <c r="G1195" s="14" t="s">
        <v>3141</v>
      </c>
      <c r="H1195" s="14" t="s">
        <v>3142</v>
      </c>
      <c r="I1195" s="15">
        <v>300</v>
      </c>
      <c r="J1195" s="77">
        <v>1</v>
      </c>
      <c r="K1195" s="92"/>
    </row>
    <row r="1196" spans="1:11" ht="12.5" x14ac:dyDescent="0.25">
      <c r="A1196" s="14" t="s">
        <v>2995</v>
      </c>
      <c r="B1196" s="14" t="s">
        <v>5306</v>
      </c>
      <c r="C1196" s="14" t="s">
        <v>3995</v>
      </c>
      <c r="D1196" s="16">
        <v>45964</v>
      </c>
      <c r="E1196" s="16">
        <v>46055</v>
      </c>
      <c r="F1196" s="14" t="s">
        <v>5441</v>
      </c>
      <c r="G1196" s="14" t="s">
        <v>3141</v>
      </c>
      <c r="H1196" s="14" t="s">
        <v>3142</v>
      </c>
      <c r="I1196" s="15">
        <v>250</v>
      </c>
      <c r="J1196" s="77">
        <v>1</v>
      </c>
      <c r="K1196" s="92"/>
    </row>
    <row r="1197" spans="1:11" ht="12.5" x14ac:dyDescent="0.25">
      <c r="A1197" s="14" t="s">
        <v>2995</v>
      </c>
      <c r="B1197" s="14" t="s">
        <v>5306</v>
      </c>
      <c r="C1197" s="14" t="s">
        <v>3195</v>
      </c>
      <c r="D1197" s="16">
        <v>45931</v>
      </c>
      <c r="E1197" s="16">
        <v>46055</v>
      </c>
      <c r="F1197" s="14" t="s">
        <v>5211</v>
      </c>
      <c r="G1197" s="14" t="s">
        <v>3141</v>
      </c>
      <c r="H1197" s="14" t="s">
        <v>3142</v>
      </c>
      <c r="I1197" s="15">
        <v>250</v>
      </c>
      <c r="J1197" s="77">
        <v>1</v>
      </c>
      <c r="K1197" s="92"/>
    </row>
    <row r="1198" spans="1:11" ht="12.5" x14ac:dyDescent="0.25">
      <c r="A1198" s="14" t="s">
        <v>2995</v>
      </c>
      <c r="B1198" s="14" t="s">
        <v>5306</v>
      </c>
      <c r="C1198" s="14" t="s">
        <v>3046</v>
      </c>
      <c r="D1198" s="16">
        <v>45931</v>
      </c>
      <c r="E1198" s="16">
        <v>46055</v>
      </c>
      <c r="F1198" s="14" t="s">
        <v>5211</v>
      </c>
      <c r="G1198" s="14" t="s">
        <v>3141</v>
      </c>
      <c r="H1198" s="14" t="s">
        <v>3142</v>
      </c>
      <c r="I1198" s="15">
        <v>250</v>
      </c>
      <c r="J1198" s="77">
        <v>1</v>
      </c>
      <c r="K1198" s="92"/>
    </row>
    <row r="1199" spans="1:11" ht="12.5" x14ac:dyDescent="0.25">
      <c r="A1199" s="14" t="s">
        <v>2995</v>
      </c>
      <c r="B1199" s="14" t="s">
        <v>5306</v>
      </c>
      <c r="C1199" s="14" t="s">
        <v>5442</v>
      </c>
      <c r="D1199" s="16">
        <v>45932</v>
      </c>
      <c r="E1199" s="16">
        <v>46055</v>
      </c>
      <c r="F1199" s="14" t="s">
        <v>5211</v>
      </c>
      <c r="G1199" s="14" t="s">
        <v>3141</v>
      </c>
      <c r="H1199" s="14" t="s">
        <v>3142</v>
      </c>
      <c r="I1199" s="15">
        <v>300</v>
      </c>
      <c r="J1199" s="77">
        <v>1</v>
      </c>
      <c r="K1199" s="92"/>
    </row>
    <row r="1200" spans="1:11" ht="12.5" x14ac:dyDescent="0.25">
      <c r="A1200" s="14" t="s">
        <v>2995</v>
      </c>
      <c r="B1200" s="14" t="s">
        <v>5306</v>
      </c>
      <c r="C1200" s="14" t="s">
        <v>5443</v>
      </c>
      <c r="D1200" s="16">
        <v>45933</v>
      </c>
      <c r="E1200" s="16">
        <v>46055</v>
      </c>
      <c r="F1200" s="14" t="s">
        <v>5211</v>
      </c>
      <c r="G1200" s="14" t="s">
        <v>3141</v>
      </c>
      <c r="H1200" s="14" t="s">
        <v>3142</v>
      </c>
      <c r="I1200" s="15">
        <v>160</v>
      </c>
      <c r="J1200" s="77">
        <v>1</v>
      </c>
      <c r="K1200" s="92"/>
    </row>
    <row r="1201" spans="1:11" ht="12.5" x14ac:dyDescent="0.25">
      <c r="A1201" s="14" t="s">
        <v>2995</v>
      </c>
      <c r="B1201" s="14" t="s">
        <v>5306</v>
      </c>
      <c r="C1201" s="14" t="s">
        <v>5444</v>
      </c>
      <c r="D1201" s="16">
        <v>45968</v>
      </c>
      <c r="E1201" s="16">
        <v>46055</v>
      </c>
      <c r="F1201" s="14" t="s">
        <v>5441</v>
      </c>
      <c r="G1201" s="14" t="s">
        <v>3141</v>
      </c>
      <c r="H1201" s="14" t="s">
        <v>3142</v>
      </c>
      <c r="I1201" s="15">
        <v>160</v>
      </c>
      <c r="J1201" s="77">
        <v>1</v>
      </c>
      <c r="K1201" s="92"/>
    </row>
    <row r="1202" spans="1:11" ht="12.5" x14ac:dyDescent="0.25">
      <c r="A1202" s="14" t="s">
        <v>2995</v>
      </c>
      <c r="B1202" s="14" t="s">
        <v>5306</v>
      </c>
      <c r="C1202" s="14" t="s">
        <v>5445</v>
      </c>
      <c r="D1202" s="16">
        <v>45965</v>
      </c>
      <c r="E1202" s="16">
        <v>46055</v>
      </c>
      <c r="F1202" s="14" t="s">
        <v>5441</v>
      </c>
      <c r="G1202" s="14" t="s">
        <v>3141</v>
      </c>
      <c r="H1202" s="14" t="s">
        <v>3142</v>
      </c>
      <c r="I1202" s="15">
        <v>250</v>
      </c>
      <c r="J1202" s="77">
        <v>1</v>
      </c>
      <c r="K1202" s="92"/>
    </row>
    <row r="1203" spans="1:11" ht="12.5" x14ac:dyDescent="0.25">
      <c r="A1203" s="14" t="s">
        <v>2995</v>
      </c>
      <c r="B1203" s="14" t="s">
        <v>5306</v>
      </c>
      <c r="C1203" s="14" t="s">
        <v>5446</v>
      </c>
      <c r="D1203" s="16">
        <v>45994</v>
      </c>
      <c r="E1203" s="16">
        <v>46055</v>
      </c>
      <c r="F1203" s="14" t="s">
        <v>5447</v>
      </c>
      <c r="G1203" s="14" t="s">
        <v>3141</v>
      </c>
      <c r="H1203" s="14" t="s">
        <v>3142</v>
      </c>
      <c r="I1203" s="15">
        <v>250</v>
      </c>
      <c r="J1203" s="77">
        <v>1</v>
      </c>
      <c r="K1203" s="92"/>
    </row>
    <row r="1204" spans="1:11" ht="12.5" x14ac:dyDescent="0.25">
      <c r="A1204" s="14" t="s">
        <v>2995</v>
      </c>
      <c r="B1204" s="14" t="s">
        <v>5306</v>
      </c>
      <c r="C1204" s="14" t="s">
        <v>3351</v>
      </c>
      <c r="D1204" s="16">
        <v>45993</v>
      </c>
      <c r="E1204" s="16">
        <v>46055</v>
      </c>
      <c r="F1204" s="14" t="s">
        <v>5447</v>
      </c>
      <c r="G1204" s="14" t="s">
        <v>3141</v>
      </c>
      <c r="H1204" s="14" t="s">
        <v>3142</v>
      </c>
      <c r="I1204" s="15">
        <v>250</v>
      </c>
      <c r="J1204" s="77">
        <v>1</v>
      </c>
      <c r="K1204" s="92"/>
    </row>
    <row r="1205" spans="1:11" ht="12.5" x14ac:dyDescent="0.25">
      <c r="A1205" s="14" t="s">
        <v>2995</v>
      </c>
      <c r="B1205" s="14" t="s">
        <v>5306</v>
      </c>
      <c r="C1205" s="14" t="s">
        <v>5448</v>
      </c>
      <c r="D1205" s="16">
        <v>45993</v>
      </c>
      <c r="E1205" s="16">
        <v>46055</v>
      </c>
      <c r="F1205" s="14" t="s">
        <v>5447</v>
      </c>
      <c r="G1205" s="14" t="s">
        <v>3141</v>
      </c>
      <c r="H1205" s="14" t="s">
        <v>3142</v>
      </c>
      <c r="I1205" s="15">
        <v>160</v>
      </c>
      <c r="J1205" s="77">
        <v>1</v>
      </c>
      <c r="K1205" s="92"/>
    </row>
    <row r="1206" spans="1:11" ht="12.5" x14ac:dyDescent="0.25">
      <c r="A1206" s="14" t="s">
        <v>2995</v>
      </c>
      <c r="B1206" s="14" t="s">
        <v>5306</v>
      </c>
      <c r="C1206" s="14" t="s">
        <v>5449</v>
      </c>
      <c r="D1206" s="16">
        <v>45972</v>
      </c>
      <c r="E1206" s="16">
        <v>46055</v>
      </c>
      <c r="F1206" s="14" t="s">
        <v>5450</v>
      </c>
      <c r="G1206" s="14" t="s">
        <v>3141</v>
      </c>
      <c r="H1206" s="14" t="s">
        <v>3142</v>
      </c>
      <c r="I1206" s="15">
        <v>116.6</v>
      </c>
      <c r="J1206" s="77">
        <v>1</v>
      </c>
      <c r="K1206" s="92"/>
    </row>
    <row r="1207" spans="1:11" ht="12.5" x14ac:dyDescent="0.25">
      <c r="A1207" s="14" t="s">
        <v>2995</v>
      </c>
      <c r="B1207" s="14" t="s">
        <v>5306</v>
      </c>
      <c r="C1207" s="14" t="s">
        <v>3042</v>
      </c>
      <c r="D1207" s="16">
        <v>45993</v>
      </c>
      <c r="E1207" s="16">
        <v>46055</v>
      </c>
      <c r="F1207" s="14" t="s">
        <v>5451</v>
      </c>
      <c r="G1207" s="14" t="s">
        <v>3141</v>
      </c>
      <c r="H1207" s="14" t="s">
        <v>3142</v>
      </c>
      <c r="I1207" s="15">
        <v>62.4</v>
      </c>
      <c r="J1207" s="77">
        <v>1</v>
      </c>
      <c r="K1207" s="92"/>
    </row>
    <row r="1208" spans="1:11" ht="30" x14ac:dyDescent="0.25">
      <c r="A1208" s="14" t="s">
        <v>2995</v>
      </c>
      <c r="B1208" s="14" t="s">
        <v>3714</v>
      </c>
      <c r="C1208" s="14" t="s">
        <v>5452</v>
      </c>
      <c r="D1208" s="16">
        <v>45802</v>
      </c>
      <c r="E1208" s="16">
        <v>45946</v>
      </c>
      <c r="F1208" s="14" t="s">
        <v>5453</v>
      </c>
      <c r="G1208" s="14" t="s">
        <v>3141</v>
      </c>
      <c r="H1208" s="14" t="s">
        <v>3142</v>
      </c>
      <c r="I1208" s="15">
        <v>841.5</v>
      </c>
      <c r="J1208" s="77">
        <v>1</v>
      </c>
      <c r="K1208" s="92"/>
    </row>
    <row r="1209" spans="1:11" ht="12.5" x14ac:dyDescent="0.25">
      <c r="A1209" s="14" t="s">
        <v>2995</v>
      </c>
      <c r="B1209" s="14" t="s">
        <v>3714</v>
      </c>
      <c r="C1209" s="14" t="s">
        <v>5067</v>
      </c>
      <c r="D1209" s="16">
        <v>45811</v>
      </c>
      <c r="E1209" s="16">
        <v>45946</v>
      </c>
      <c r="F1209" s="14" t="s">
        <v>5454</v>
      </c>
      <c r="G1209" s="14" t="s">
        <v>3141</v>
      </c>
      <c r="H1209" s="14" t="s">
        <v>3142</v>
      </c>
      <c r="I1209" s="15">
        <v>1476</v>
      </c>
      <c r="J1209" s="77">
        <v>1</v>
      </c>
      <c r="K1209" s="92"/>
    </row>
    <row r="1210" spans="1:11" ht="12.5" x14ac:dyDescent="0.25">
      <c r="A1210" s="14" t="s">
        <v>2995</v>
      </c>
      <c r="B1210" s="14" t="s">
        <v>3714</v>
      </c>
      <c r="C1210" s="14" t="s">
        <v>5455</v>
      </c>
      <c r="D1210" s="16">
        <v>45895</v>
      </c>
      <c r="E1210" s="16">
        <v>45946</v>
      </c>
      <c r="F1210" s="14" t="s">
        <v>5210</v>
      </c>
      <c r="G1210" s="14" t="s">
        <v>3141</v>
      </c>
      <c r="H1210" s="14" t="s">
        <v>3142</v>
      </c>
      <c r="I1210" s="15">
        <v>500</v>
      </c>
      <c r="J1210" s="77">
        <v>1</v>
      </c>
      <c r="K1210" s="92"/>
    </row>
    <row r="1211" spans="1:11" ht="12.5" x14ac:dyDescent="0.25">
      <c r="A1211" s="14" t="s">
        <v>2995</v>
      </c>
      <c r="B1211" s="14" t="s">
        <v>3714</v>
      </c>
      <c r="C1211" s="14" t="s">
        <v>4508</v>
      </c>
      <c r="D1211" s="16">
        <v>45912</v>
      </c>
      <c r="E1211" s="16">
        <v>45946</v>
      </c>
      <c r="F1211" s="14" t="s">
        <v>5197</v>
      </c>
      <c r="G1211" s="14" t="s">
        <v>3141</v>
      </c>
      <c r="H1211" s="14" t="s">
        <v>3142</v>
      </c>
      <c r="I1211" s="15">
        <v>250</v>
      </c>
      <c r="J1211" s="77">
        <v>1</v>
      </c>
      <c r="K1211" s="92"/>
    </row>
    <row r="1212" spans="1:11" ht="12.5" x14ac:dyDescent="0.25">
      <c r="A1212" s="14" t="s">
        <v>2995</v>
      </c>
      <c r="B1212" s="14" t="s">
        <v>3714</v>
      </c>
      <c r="C1212" s="14" t="s">
        <v>5456</v>
      </c>
      <c r="D1212" s="16">
        <v>45791</v>
      </c>
      <c r="E1212" s="16">
        <v>45946</v>
      </c>
      <c r="F1212" s="14" t="s">
        <v>5457</v>
      </c>
      <c r="G1212" s="14" t="s">
        <v>3141</v>
      </c>
      <c r="H1212" s="14" t="s">
        <v>3142</v>
      </c>
      <c r="I1212" s="15">
        <v>950</v>
      </c>
      <c r="J1212" s="77">
        <v>1</v>
      </c>
      <c r="K1212" s="92"/>
    </row>
    <row r="1213" spans="1:11" ht="12.5" x14ac:dyDescent="0.25">
      <c r="A1213" s="14" t="s">
        <v>2995</v>
      </c>
      <c r="B1213" s="14" t="s">
        <v>3714</v>
      </c>
      <c r="C1213" s="14" t="s">
        <v>5458</v>
      </c>
      <c r="D1213" s="16">
        <v>45791</v>
      </c>
      <c r="E1213" s="16">
        <v>45946</v>
      </c>
      <c r="F1213" s="14" t="s">
        <v>5459</v>
      </c>
      <c r="G1213" s="14" t="s">
        <v>3141</v>
      </c>
      <c r="H1213" s="14" t="s">
        <v>3142</v>
      </c>
      <c r="I1213" s="15">
        <v>375</v>
      </c>
      <c r="J1213" s="77">
        <v>1</v>
      </c>
      <c r="K1213" s="92"/>
    </row>
    <row r="1214" spans="1:11" ht="12.5" x14ac:dyDescent="0.25">
      <c r="A1214" s="14" t="s">
        <v>2995</v>
      </c>
      <c r="B1214" s="14" t="s">
        <v>3714</v>
      </c>
      <c r="C1214" s="14" t="s">
        <v>3147</v>
      </c>
      <c r="D1214" s="16">
        <v>45849</v>
      </c>
      <c r="E1214" s="16">
        <v>45946</v>
      </c>
      <c r="F1214" s="14" t="s">
        <v>5460</v>
      </c>
      <c r="G1214" s="14" t="s">
        <v>3141</v>
      </c>
      <c r="H1214" s="14" t="s">
        <v>3142</v>
      </c>
      <c r="I1214" s="15">
        <v>357.5</v>
      </c>
      <c r="J1214" s="77">
        <v>1</v>
      </c>
      <c r="K1214" s="92"/>
    </row>
    <row r="1215" spans="1:11" ht="30" x14ac:dyDescent="0.25">
      <c r="A1215" s="14" t="s">
        <v>2995</v>
      </c>
      <c r="B1215" s="14" t="s">
        <v>5306</v>
      </c>
      <c r="C1215" s="14" t="s">
        <v>3587</v>
      </c>
      <c r="D1215" s="16">
        <v>45845</v>
      </c>
      <c r="E1215" s="16">
        <v>46055</v>
      </c>
      <c r="F1215" s="14" t="s">
        <v>5461</v>
      </c>
      <c r="G1215" s="14" t="s">
        <v>5462</v>
      </c>
      <c r="H1215" s="14" t="s">
        <v>5463</v>
      </c>
      <c r="I1215" s="15">
        <v>1237.5</v>
      </c>
      <c r="J1215" s="77">
        <v>1</v>
      </c>
      <c r="K1215" s="92"/>
    </row>
    <row r="1216" spans="1:11" ht="12.5" x14ac:dyDescent="0.25">
      <c r="A1216" s="14" t="s">
        <v>2995</v>
      </c>
      <c r="B1216" s="14" t="s">
        <v>5306</v>
      </c>
      <c r="C1216" s="14" t="s">
        <v>5464</v>
      </c>
      <c r="D1216" s="16">
        <v>45780</v>
      </c>
      <c r="E1216" s="16">
        <v>46055</v>
      </c>
      <c r="F1216" s="14" t="s">
        <v>5465</v>
      </c>
      <c r="G1216" s="14" t="s">
        <v>5462</v>
      </c>
      <c r="H1216" s="14" t="s">
        <v>5463</v>
      </c>
      <c r="I1216" s="15">
        <v>1328.4</v>
      </c>
      <c r="J1216" s="77">
        <v>1</v>
      </c>
      <c r="K1216" s="92"/>
    </row>
    <row r="1217" spans="1:11" ht="12.5" x14ac:dyDescent="0.25">
      <c r="A1217" s="14" t="s">
        <v>2995</v>
      </c>
      <c r="B1217" s="14" t="s">
        <v>5306</v>
      </c>
      <c r="C1217" s="14" t="s">
        <v>5466</v>
      </c>
      <c r="D1217" s="16">
        <v>45972</v>
      </c>
      <c r="E1217" s="16">
        <v>46055</v>
      </c>
      <c r="F1217" s="14" t="s">
        <v>5467</v>
      </c>
      <c r="G1217" s="14" t="s">
        <v>5462</v>
      </c>
      <c r="H1217" s="14" t="s">
        <v>5463</v>
      </c>
      <c r="I1217" s="15">
        <v>121.1</v>
      </c>
      <c r="J1217" s="77">
        <v>1</v>
      </c>
      <c r="K1217" s="92"/>
    </row>
    <row r="1218" spans="1:11" ht="30" x14ac:dyDescent="0.25">
      <c r="A1218" s="14" t="s">
        <v>2995</v>
      </c>
      <c r="B1218" s="14" t="s">
        <v>5306</v>
      </c>
      <c r="C1218" s="14" t="s">
        <v>5468</v>
      </c>
      <c r="D1218" s="16">
        <v>45698</v>
      </c>
      <c r="E1218" s="16">
        <v>45840</v>
      </c>
      <c r="F1218" s="14" t="s">
        <v>5469</v>
      </c>
      <c r="G1218" s="14" t="s">
        <v>3163</v>
      </c>
      <c r="H1218" s="14" t="s">
        <v>3164</v>
      </c>
      <c r="I1218" s="15">
        <v>273.75</v>
      </c>
      <c r="J1218" s="77">
        <v>1</v>
      </c>
      <c r="K1218" s="92"/>
    </row>
    <row r="1219" spans="1:11" ht="12.5" x14ac:dyDescent="0.25">
      <c r="A1219" s="14" t="s">
        <v>2995</v>
      </c>
      <c r="B1219" s="14" t="s">
        <v>5306</v>
      </c>
      <c r="C1219" s="14" t="s">
        <v>5470</v>
      </c>
      <c r="D1219" s="16">
        <v>45904</v>
      </c>
      <c r="E1219" s="16">
        <v>46055</v>
      </c>
      <c r="F1219" s="14" t="s">
        <v>5471</v>
      </c>
      <c r="G1219" s="14" t="s">
        <v>3163</v>
      </c>
      <c r="H1219" s="14" t="s">
        <v>3164</v>
      </c>
      <c r="I1219" s="15">
        <v>435</v>
      </c>
      <c r="J1219" s="77">
        <v>1</v>
      </c>
      <c r="K1219" s="92"/>
    </row>
    <row r="1220" spans="1:11" ht="12.5" x14ac:dyDescent="0.25">
      <c r="A1220" s="14" t="s">
        <v>2995</v>
      </c>
      <c r="B1220" s="14" t="s">
        <v>5306</v>
      </c>
      <c r="C1220" s="14" t="s">
        <v>5472</v>
      </c>
      <c r="D1220" s="16">
        <v>45937</v>
      </c>
      <c r="E1220" s="16">
        <v>46055</v>
      </c>
      <c r="F1220" s="14" t="s">
        <v>5339</v>
      </c>
      <c r="G1220" s="14" t="s">
        <v>3163</v>
      </c>
      <c r="H1220" s="14" t="s">
        <v>3164</v>
      </c>
      <c r="I1220" s="15">
        <v>436</v>
      </c>
      <c r="J1220" s="77">
        <v>1</v>
      </c>
      <c r="K1220" s="92"/>
    </row>
    <row r="1221" spans="1:11" ht="12.5" x14ac:dyDescent="0.25">
      <c r="A1221" s="14" t="s">
        <v>2995</v>
      </c>
      <c r="B1221" s="14" t="s">
        <v>5306</v>
      </c>
      <c r="C1221" s="14" t="s">
        <v>5473</v>
      </c>
      <c r="D1221" s="16">
        <v>45965</v>
      </c>
      <c r="E1221" s="16">
        <v>46055</v>
      </c>
      <c r="F1221" s="14" t="s">
        <v>5341</v>
      </c>
      <c r="G1221" s="14" t="s">
        <v>3163</v>
      </c>
      <c r="H1221" s="14" t="s">
        <v>3164</v>
      </c>
      <c r="I1221" s="15">
        <v>750</v>
      </c>
      <c r="J1221" s="77">
        <v>1</v>
      </c>
      <c r="K1221" s="92"/>
    </row>
    <row r="1222" spans="1:11" ht="12.5" x14ac:dyDescent="0.25">
      <c r="A1222" s="14" t="s">
        <v>2995</v>
      </c>
      <c r="B1222" s="14" t="s">
        <v>5306</v>
      </c>
      <c r="C1222" s="14" t="s">
        <v>3138</v>
      </c>
      <c r="D1222" s="16">
        <v>45693</v>
      </c>
      <c r="E1222" s="16">
        <v>46055</v>
      </c>
      <c r="F1222" s="14" t="s">
        <v>3180</v>
      </c>
      <c r="G1222" s="14" t="s">
        <v>3163</v>
      </c>
      <c r="H1222" s="14" t="s">
        <v>3164</v>
      </c>
      <c r="I1222" s="15">
        <v>600</v>
      </c>
      <c r="J1222" s="77">
        <v>1</v>
      </c>
      <c r="K1222" s="92"/>
    </row>
    <row r="1223" spans="1:11" ht="12.5" x14ac:dyDescent="0.25">
      <c r="A1223" s="14" t="s">
        <v>2995</v>
      </c>
      <c r="B1223" s="14" t="s">
        <v>5306</v>
      </c>
      <c r="C1223" s="14" t="s">
        <v>3153</v>
      </c>
      <c r="D1223" s="16">
        <v>45693</v>
      </c>
      <c r="E1223" s="16">
        <v>46055</v>
      </c>
      <c r="F1223" s="14" t="s">
        <v>3182</v>
      </c>
      <c r="G1223" s="14" t="s">
        <v>3163</v>
      </c>
      <c r="H1223" s="14" t="s">
        <v>3164</v>
      </c>
      <c r="I1223" s="15">
        <v>566.25</v>
      </c>
      <c r="J1223" s="77">
        <v>1</v>
      </c>
      <c r="K1223" s="92"/>
    </row>
    <row r="1224" spans="1:11" ht="30" x14ac:dyDescent="0.25">
      <c r="A1224" s="14" t="s">
        <v>2995</v>
      </c>
      <c r="B1224" s="14" t="s">
        <v>5306</v>
      </c>
      <c r="C1224" s="14" t="s">
        <v>5474</v>
      </c>
      <c r="D1224" s="16">
        <v>45720</v>
      </c>
      <c r="E1224" s="16">
        <v>46055</v>
      </c>
      <c r="F1224" s="14" t="s">
        <v>5475</v>
      </c>
      <c r="G1224" s="14" t="s">
        <v>2948</v>
      </c>
      <c r="H1224" s="14" t="s">
        <v>5476</v>
      </c>
      <c r="I1224" s="15">
        <v>520</v>
      </c>
      <c r="J1224" s="77">
        <v>1</v>
      </c>
      <c r="K1224" s="92"/>
    </row>
    <row r="1225" spans="1:11" ht="12.5" x14ac:dyDescent="0.25">
      <c r="A1225" s="14" t="s">
        <v>2995</v>
      </c>
      <c r="B1225" s="14" t="s">
        <v>5306</v>
      </c>
      <c r="C1225" s="14" t="s">
        <v>5477</v>
      </c>
      <c r="D1225" s="16">
        <v>45750</v>
      </c>
      <c r="E1225" s="16">
        <v>46055</v>
      </c>
      <c r="F1225" s="14" t="s">
        <v>5478</v>
      </c>
      <c r="G1225" s="14" t="s">
        <v>2948</v>
      </c>
      <c r="H1225" s="14" t="s">
        <v>5476</v>
      </c>
      <c r="I1225" s="15">
        <v>660.51</v>
      </c>
      <c r="J1225" s="77">
        <v>1</v>
      </c>
      <c r="K1225" s="92"/>
    </row>
    <row r="1226" spans="1:11" ht="12.5" x14ac:dyDescent="0.25">
      <c r="A1226" s="14" t="s">
        <v>2995</v>
      </c>
      <c r="B1226" s="14" t="s">
        <v>5306</v>
      </c>
      <c r="C1226" s="14" t="s">
        <v>5479</v>
      </c>
      <c r="D1226" s="16">
        <v>45784</v>
      </c>
      <c r="E1226" s="16">
        <v>46055</v>
      </c>
      <c r="F1226" s="14" t="s">
        <v>3067</v>
      </c>
      <c r="G1226" s="14" t="s">
        <v>2948</v>
      </c>
      <c r="H1226" s="14" t="s">
        <v>5476</v>
      </c>
      <c r="I1226" s="15">
        <v>1103.6300000000001</v>
      </c>
      <c r="J1226" s="77">
        <v>1</v>
      </c>
      <c r="K1226" s="92"/>
    </row>
    <row r="1227" spans="1:11" ht="12.5" x14ac:dyDescent="0.25">
      <c r="A1227" s="14" t="s">
        <v>2995</v>
      </c>
      <c r="B1227" s="14" t="s">
        <v>5306</v>
      </c>
      <c r="C1227" s="14" t="s">
        <v>5480</v>
      </c>
      <c r="D1227" s="16">
        <v>45784</v>
      </c>
      <c r="E1227" s="16">
        <v>46055</v>
      </c>
      <c r="F1227" s="14" t="s">
        <v>5481</v>
      </c>
      <c r="G1227" s="14" t="s">
        <v>2948</v>
      </c>
      <c r="H1227" s="14" t="s">
        <v>5476</v>
      </c>
      <c r="I1227" s="15">
        <v>380</v>
      </c>
      <c r="J1227" s="77">
        <v>1</v>
      </c>
      <c r="K1227" s="92"/>
    </row>
    <row r="1228" spans="1:11" ht="12.5" x14ac:dyDescent="0.25">
      <c r="A1228" s="14" t="s">
        <v>2995</v>
      </c>
      <c r="B1228" s="14" t="s">
        <v>5306</v>
      </c>
      <c r="C1228" s="14" t="s">
        <v>5482</v>
      </c>
      <c r="D1228" s="16">
        <v>45817</v>
      </c>
      <c r="E1228" s="16">
        <v>46055</v>
      </c>
      <c r="F1228" s="14" t="s">
        <v>5332</v>
      </c>
      <c r="G1228" s="14" t="s">
        <v>2948</v>
      </c>
      <c r="H1228" s="14" t="s">
        <v>5476</v>
      </c>
      <c r="I1228" s="15">
        <v>928.13</v>
      </c>
      <c r="J1228" s="77">
        <v>1</v>
      </c>
      <c r="K1228" s="92"/>
    </row>
    <row r="1229" spans="1:11" ht="12.5" x14ac:dyDescent="0.25">
      <c r="A1229" s="14" t="s">
        <v>2995</v>
      </c>
      <c r="B1229" s="14" t="s">
        <v>5306</v>
      </c>
      <c r="C1229" s="14" t="s">
        <v>5483</v>
      </c>
      <c r="D1229" s="16">
        <v>45845</v>
      </c>
      <c r="E1229" s="16">
        <v>46055</v>
      </c>
      <c r="F1229" s="14" t="s">
        <v>5484</v>
      </c>
      <c r="G1229" s="14" t="s">
        <v>2948</v>
      </c>
      <c r="H1229" s="14" t="s">
        <v>5476</v>
      </c>
      <c r="I1229" s="15">
        <v>130.72999999999999</v>
      </c>
      <c r="J1229" s="77">
        <v>1</v>
      </c>
      <c r="K1229" s="92"/>
    </row>
    <row r="1230" spans="1:11" ht="30" x14ac:dyDescent="0.25">
      <c r="A1230" s="14" t="s">
        <v>2995</v>
      </c>
      <c r="B1230" s="14" t="s">
        <v>5306</v>
      </c>
      <c r="C1230" s="14" t="s">
        <v>5485</v>
      </c>
      <c r="D1230" s="16">
        <v>45934</v>
      </c>
      <c r="E1230" s="16">
        <v>46055</v>
      </c>
      <c r="F1230" s="14" t="s">
        <v>5486</v>
      </c>
      <c r="G1230" s="14" t="s">
        <v>4258</v>
      </c>
      <c r="H1230" s="14" t="s">
        <v>4259</v>
      </c>
      <c r="I1230" s="15">
        <v>435</v>
      </c>
      <c r="J1230" s="77">
        <v>1</v>
      </c>
      <c r="K1230" s="92"/>
    </row>
    <row r="1231" spans="1:11" ht="30" x14ac:dyDescent="0.25">
      <c r="A1231" s="14" t="s">
        <v>2995</v>
      </c>
      <c r="B1231" s="14" t="s">
        <v>5306</v>
      </c>
      <c r="C1231" s="14" t="s">
        <v>3348</v>
      </c>
      <c r="D1231" s="16">
        <v>45874</v>
      </c>
      <c r="E1231" s="16">
        <v>46055</v>
      </c>
      <c r="F1231" s="14" t="s">
        <v>5487</v>
      </c>
      <c r="G1231" s="14" t="s">
        <v>4264</v>
      </c>
      <c r="H1231" s="14" t="s">
        <v>4265</v>
      </c>
      <c r="I1231" s="15">
        <v>924</v>
      </c>
      <c r="J1231" s="77">
        <v>1</v>
      </c>
      <c r="K1231" s="92"/>
    </row>
    <row r="1232" spans="1:11" ht="12.5" x14ac:dyDescent="0.25">
      <c r="A1232" s="14" t="s">
        <v>2995</v>
      </c>
      <c r="B1232" s="14" t="s">
        <v>5306</v>
      </c>
      <c r="C1232" s="14" t="s">
        <v>5488</v>
      </c>
      <c r="D1232" s="16">
        <v>45870</v>
      </c>
      <c r="E1232" s="16">
        <v>46055</v>
      </c>
      <c r="F1232" s="14" t="s">
        <v>5489</v>
      </c>
      <c r="G1232" s="14" t="s">
        <v>4264</v>
      </c>
      <c r="H1232" s="14" t="s">
        <v>4265</v>
      </c>
      <c r="I1232" s="15">
        <v>1050</v>
      </c>
      <c r="J1232" s="77">
        <v>1</v>
      </c>
      <c r="K1232" s="92"/>
    </row>
    <row r="1233" spans="1:11" ht="20" x14ac:dyDescent="0.25">
      <c r="A1233" s="14" t="s">
        <v>2995</v>
      </c>
      <c r="B1233" s="14" t="s">
        <v>5306</v>
      </c>
      <c r="C1233" s="14" t="s">
        <v>5490</v>
      </c>
      <c r="D1233" s="16">
        <v>45926</v>
      </c>
      <c r="E1233" s="16">
        <v>46055</v>
      </c>
      <c r="F1233" s="14" t="s">
        <v>5491</v>
      </c>
      <c r="G1233" s="14" t="s">
        <v>4264</v>
      </c>
      <c r="H1233" s="14" t="s">
        <v>4265</v>
      </c>
      <c r="I1233" s="15">
        <v>2486</v>
      </c>
      <c r="J1233" s="77">
        <v>1</v>
      </c>
      <c r="K1233" s="92"/>
    </row>
    <row r="1234" spans="1:11" ht="12.5" x14ac:dyDescent="0.25">
      <c r="A1234" s="14" t="s">
        <v>2995</v>
      </c>
      <c r="B1234" s="14" t="s">
        <v>5306</v>
      </c>
      <c r="C1234" s="14" t="s">
        <v>3489</v>
      </c>
      <c r="D1234" s="16">
        <v>45904</v>
      </c>
      <c r="E1234" s="16">
        <v>46055</v>
      </c>
      <c r="F1234" s="14" t="s">
        <v>5492</v>
      </c>
      <c r="G1234" s="14" t="s">
        <v>4264</v>
      </c>
      <c r="H1234" s="14" t="s">
        <v>4265</v>
      </c>
      <c r="I1234" s="15">
        <v>187</v>
      </c>
      <c r="J1234" s="77">
        <v>1</v>
      </c>
      <c r="K1234" s="92"/>
    </row>
    <row r="1235" spans="1:11" ht="30" x14ac:dyDescent="0.25">
      <c r="A1235" s="14" t="s">
        <v>2995</v>
      </c>
      <c r="B1235" s="14" t="s">
        <v>5306</v>
      </c>
      <c r="C1235" s="14" t="s">
        <v>5493</v>
      </c>
      <c r="D1235" s="16">
        <v>45836</v>
      </c>
      <c r="E1235" s="16">
        <v>46055</v>
      </c>
      <c r="F1235" s="14" t="s">
        <v>5494</v>
      </c>
      <c r="G1235" s="14" t="s">
        <v>4264</v>
      </c>
      <c r="H1235" s="14" t="s">
        <v>4265</v>
      </c>
      <c r="I1235" s="15">
        <v>70</v>
      </c>
      <c r="J1235" s="77">
        <v>1</v>
      </c>
      <c r="K1235" s="92"/>
    </row>
    <row r="1236" spans="1:11" ht="12.5" x14ac:dyDescent="0.25">
      <c r="A1236" s="14" t="s">
        <v>2995</v>
      </c>
      <c r="B1236" s="14" t="s">
        <v>5306</v>
      </c>
      <c r="C1236" s="14" t="s">
        <v>3024</v>
      </c>
      <c r="D1236" s="16">
        <v>45868</v>
      </c>
      <c r="E1236" s="16">
        <v>46055</v>
      </c>
      <c r="F1236" s="14" t="s">
        <v>5495</v>
      </c>
      <c r="G1236" s="14" t="s">
        <v>4264</v>
      </c>
      <c r="H1236" s="14" t="s">
        <v>4265</v>
      </c>
      <c r="I1236" s="15">
        <v>195</v>
      </c>
      <c r="J1236" s="77">
        <v>1</v>
      </c>
      <c r="K1236" s="92"/>
    </row>
    <row r="1237" spans="1:11" ht="12.5" x14ac:dyDescent="0.25">
      <c r="A1237" s="14" t="s">
        <v>2995</v>
      </c>
      <c r="B1237" s="14" t="s">
        <v>5306</v>
      </c>
      <c r="C1237" s="14" t="s">
        <v>4809</v>
      </c>
      <c r="D1237" s="16">
        <v>45904</v>
      </c>
      <c r="E1237" s="16">
        <v>46055</v>
      </c>
      <c r="F1237" s="14" t="s">
        <v>5496</v>
      </c>
      <c r="G1237" s="14" t="s">
        <v>4264</v>
      </c>
      <c r="H1237" s="14" t="s">
        <v>4265</v>
      </c>
      <c r="I1237" s="15">
        <v>600</v>
      </c>
      <c r="J1237" s="77">
        <v>1</v>
      </c>
      <c r="K1237" s="92"/>
    </row>
    <row r="1238" spans="1:11" ht="12.5" x14ac:dyDescent="0.25">
      <c r="A1238" s="14" t="s">
        <v>2995</v>
      </c>
      <c r="B1238" s="14" t="s">
        <v>5306</v>
      </c>
      <c r="C1238" s="14" t="s">
        <v>3372</v>
      </c>
      <c r="D1238" s="16">
        <v>45940</v>
      </c>
      <c r="E1238" s="16">
        <v>46055</v>
      </c>
      <c r="F1238" s="14" t="s">
        <v>5497</v>
      </c>
      <c r="G1238" s="14" t="s">
        <v>4264</v>
      </c>
      <c r="H1238" s="14" t="s">
        <v>4265</v>
      </c>
      <c r="I1238" s="15">
        <v>54.8</v>
      </c>
      <c r="J1238" s="77">
        <v>1</v>
      </c>
      <c r="K1238" s="92"/>
    </row>
    <row r="1239" spans="1:11" ht="12.5" x14ac:dyDescent="0.25">
      <c r="A1239" s="14" t="s">
        <v>2995</v>
      </c>
      <c r="B1239" s="14" t="s">
        <v>5306</v>
      </c>
      <c r="C1239" s="14" t="s">
        <v>5498</v>
      </c>
      <c r="D1239" s="16">
        <v>45942</v>
      </c>
      <c r="E1239" s="16">
        <v>46055</v>
      </c>
      <c r="F1239" s="14" t="s">
        <v>5499</v>
      </c>
      <c r="G1239" s="14" t="s">
        <v>4264</v>
      </c>
      <c r="H1239" s="14" t="s">
        <v>4265</v>
      </c>
      <c r="I1239" s="15">
        <v>1260</v>
      </c>
      <c r="J1239" s="77">
        <v>1</v>
      </c>
      <c r="K1239" s="92"/>
    </row>
    <row r="1240" spans="1:11" ht="12.5" x14ac:dyDescent="0.25">
      <c r="A1240" s="14" t="s">
        <v>2995</v>
      </c>
      <c r="B1240" s="14" t="s">
        <v>5306</v>
      </c>
      <c r="C1240" s="14" t="s">
        <v>5500</v>
      </c>
      <c r="D1240" s="16">
        <v>45961</v>
      </c>
      <c r="E1240" s="16">
        <v>46055</v>
      </c>
      <c r="F1240" s="14" t="s">
        <v>5441</v>
      </c>
      <c r="G1240" s="14" t="s">
        <v>4264</v>
      </c>
      <c r="H1240" s="14" t="s">
        <v>4265</v>
      </c>
      <c r="I1240" s="15">
        <v>1209.2</v>
      </c>
      <c r="J1240" s="77">
        <v>1</v>
      </c>
      <c r="K1240" s="92"/>
    </row>
    <row r="1241" spans="1:11" ht="30" x14ac:dyDescent="0.25">
      <c r="A1241" s="14" t="s">
        <v>2995</v>
      </c>
      <c r="B1241" s="14" t="s">
        <v>5306</v>
      </c>
      <c r="C1241" s="14" t="s">
        <v>3660</v>
      </c>
      <c r="D1241" s="16">
        <v>45898</v>
      </c>
      <c r="E1241" s="16">
        <v>46055</v>
      </c>
      <c r="F1241" s="14" t="s">
        <v>5501</v>
      </c>
      <c r="G1241" s="14" t="s">
        <v>3662</v>
      </c>
      <c r="H1241" s="14" t="s">
        <v>5502</v>
      </c>
      <c r="I1241" s="15">
        <v>653</v>
      </c>
      <c r="J1241" s="77">
        <v>1</v>
      </c>
      <c r="K1241" s="92"/>
    </row>
    <row r="1242" spans="1:11" ht="20" x14ac:dyDescent="0.25">
      <c r="A1242" s="14" t="s">
        <v>2995</v>
      </c>
      <c r="B1242" s="14" t="s">
        <v>5306</v>
      </c>
      <c r="C1242" s="14" t="s">
        <v>5503</v>
      </c>
      <c r="D1242" s="16">
        <v>45695</v>
      </c>
      <c r="E1242" s="16">
        <v>46055</v>
      </c>
      <c r="F1242" s="14" t="s">
        <v>5504</v>
      </c>
      <c r="G1242" s="14" t="s">
        <v>3888</v>
      </c>
      <c r="H1242" s="14" t="s">
        <v>5505</v>
      </c>
      <c r="I1242" s="15">
        <v>700</v>
      </c>
      <c r="J1242" s="77">
        <v>1</v>
      </c>
      <c r="K1242" s="92"/>
    </row>
    <row r="1243" spans="1:11" ht="12.5" x14ac:dyDescent="0.25">
      <c r="A1243" s="14" t="s">
        <v>2995</v>
      </c>
      <c r="B1243" s="14" t="s">
        <v>5306</v>
      </c>
      <c r="C1243" s="14" t="s">
        <v>5503</v>
      </c>
      <c r="D1243" s="16">
        <v>45727</v>
      </c>
      <c r="E1243" s="16">
        <v>46055</v>
      </c>
      <c r="F1243" s="14" t="s">
        <v>3182</v>
      </c>
      <c r="G1243" s="14" t="s">
        <v>3888</v>
      </c>
      <c r="H1243" s="14" t="s">
        <v>5505</v>
      </c>
      <c r="I1243" s="15">
        <v>700</v>
      </c>
      <c r="J1243" s="77">
        <v>1</v>
      </c>
      <c r="K1243" s="92"/>
    </row>
    <row r="1244" spans="1:11" ht="12.5" x14ac:dyDescent="0.25">
      <c r="A1244" s="14" t="s">
        <v>2995</v>
      </c>
      <c r="B1244" s="14" t="s">
        <v>5306</v>
      </c>
      <c r="C1244" s="14" t="s">
        <v>5503</v>
      </c>
      <c r="D1244" s="16">
        <v>45756</v>
      </c>
      <c r="E1244" s="16">
        <v>46055</v>
      </c>
      <c r="F1244" s="14" t="s">
        <v>5506</v>
      </c>
      <c r="G1244" s="14" t="s">
        <v>3888</v>
      </c>
      <c r="H1244" s="14" t="s">
        <v>5505</v>
      </c>
      <c r="I1244" s="15">
        <v>347</v>
      </c>
      <c r="J1244" s="77">
        <v>1</v>
      </c>
      <c r="K1244" s="92"/>
    </row>
    <row r="1245" spans="1:11" ht="30" x14ac:dyDescent="0.25">
      <c r="A1245" s="14" t="s">
        <v>2995</v>
      </c>
      <c r="B1245" s="14" t="s">
        <v>5306</v>
      </c>
      <c r="C1245" s="14" t="s">
        <v>5507</v>
      </c>
      <c r="D1245" s="16">
        <v>45897</v>
      </c>
      <c r="E1245" s="16">
        <v>46055</v>
      </c>
      <c r="F1245" s="14" t="s">
        <v>5508</v>
      </c>
      <c r="G1245" s="14" t="s">
        <v>5509</v>
      </c>
      <c r="H1245" s="14" t="s">
        <v>5510</v>
      </c>
      <c r="I1245" s="15">
        <v>205.96</v>
      </c>
      <c r="J1245" s="77">
        <v>1</v>
      </c>
      <c r="K1245" s="92"/>
    </row>
    <row r="1246" spans="1:11" ht="12.5" x14ac:dyDescent="0.25">
      <c r="A1246" s="14" t="s">
        <v>2995</v>
      </c>
      <c r="B1246" s="14" t="s">
        <v>5306</v>
      </c>
      <c r="C1246" s="14" t="s">
        <v>5511</v>
      </c>
      <c r="D1246" s="16">
        <v>45911</v>
      </c>
      <c r="E1246" s="16">
        <v>46055</v>
      </c>
      <c r="F1246" s="14" t="s">
        <v>5512</v>
      </c>
      <c r="G1246" s="14" t="s">
        <v>5509</v>
      </c>
      <c r="H1246" s="14" t="s">
        <v>5510</v>
      </c>
      <c r="I1246" s="15">
        <v>333.05</v>
      </c>
      <c r="J1246" s="77">
        <v>1</v>
      </c>
      <c r="K1246" s="92"/>
    </row>
    <row r="1247" spans="1:11" ht="12.5" x14ac:dyDescent="0.25">
      <c r="A1247" s="14" t="s">
        <v>2995</v>
      </c>
      <c r="B1247" s="14" t="s">
        <v>5306</v>
      </c>
      <c r="C1247" s="14" t="s">
        <v>5513</v>
      </c>
      <c r="D1247" s="16">
        <v>45933</v>
      </c>
      <c r="E1247" s="16">
        <v>46055</v>
      </c>
      <c r="F1247" s="14" t="s">
        <v>5514</v>
      </c>
      <c r="G1247" s="14" t="s">
        <v>5509</v>
      </c>
      <c r="H1247" s="14" t="s">
        <v>5510</v>
      </c>
      <c r="I1247" s="15">
        <v>236.75</v>
      </c>
      <c r="J1247" s="77">
        <v>1</v>
      </c>
      <c r="K1247" s="92"/>
    </row>
    <row r="1248" spans="1:11" ht="12.5" x14ac:dyDescent="0.25">
      <c r="A1248" s="14" t="s">
        <v>2995</v>
      </c>
      <c r="B1248" s="14" t="s">
        <v>5306</v>
      </c>
      <c r="C1248" s="14" t="s">
        <v>5515</v>
      </c>
      <c r="D1248" s="16">
        <v>45965</v>
      </c>
      <c r="E1248" s="16">
        <v>46055</v>
      </c>
      <c r="F1248" s="14" t="s">
        <v>5516</v>
      </c>
      <c r="G1248" s="14" t="s">
        <v>5509</v>
      </c>
      <c r="H1248" s="14" t="s">
        <v>5510</v>
      </c>
      <c r="I1248" s="15">
        <v>450</v>
      </c>
      <c r="J1248" s="77">
        <v>1</v>
      </c>
      <c r="K1248" s="92"/>
    </row>
    <row r="1249" spans="1:11" ht="12.5" x14ac:dyDescent="0.25">
      <c r="A1249" s="14" t="s">
        <v>2995</v>
      </c>
      <c r="B1249" s="14" t="s">
        <v>5306</v>
      </c>
      <c r="C1249" s="14" t="s">
        <v>5517</v>
      </c>
      <c r="D1249" s="16">
        <v>45965</v>
      </c>
      <c r="E1249" s="16">
        <v>46055</v>
      </c>
      <c r="F1249" s="14" t="s">
        <v>5518</v>
      </c>
      <c r="G1249" s="14" t="s">
        <v>5509</v>
      </c>
      <c r="H1249" s="14" t="s">
        <v>5510</v>
      </c>
      <c r="I1249" s="15">
        <v>98.24</v>
      </c>
      <c r="J1249" s="77">
        <v>1</v>
      </c>
      <c r="K1249" s="92"/>
    </row>
    <row r="1250" spans="1:11" ht="30" x14ac:dyDescent="0.25">
      <c r="A1250" s="14" t="s">
        <v>2995</v>
      </c>
      <c r="B1250" s="14" t="s">
        <v>5306</v>
      </c>
      <c r="C1250" s="14" t="s">
        <v>4580</v>
      </c>
      <c r="D1250" s="16">
        <v>45980</v>
      </c>
      <c r="E1250" s="16">
        <v>46055</v>
      </c>
      <c r="F1250" s="14" t="s">
        <v>5519</v>
      </c>
      <c r="G1250" s="14" t="s">
        <v>3171</v>
      </c>
      <c r="H1250" s="14" t="s">
        <v>3172</v>
      </c>
      <c r="I1250" s="15">
        <v>777</v>
      </c>
      <c r="J1250" s="77">
        <v>1</v>
      </c>
      <c r="K1250" s="92"/>
    </row>
    <row r="1251" spans="1:11" ht="30" x14ac:dyDescent="0.25">
      <c r="A1251" s="14" t="s">
        <v>2995</v>
      </c>
      <c r="B1251" s="14" t="s">
        <v>5306</v>
      </c>
      <c r="C1251" s="14" t="s">
        <v>5520</v>
      </c>
      <c r="D1251" s="16">
        <v>45791</v>
      </c>
      <c r="E1251" s="16">
        <v>46055</v>
      </c>
      <c r="F1251" s="14" t="s">
        <v>5521</v>
      </c>
      <c r="G1251" s="14" t="s">
        <v>3191</v>
      </c>
      <c r="H1251" s="14" t="s">
        <v>3192</v>
      </c>
      <c r="I1251" s="15">
        <v>658</v>
      </c>
      <c r="J1251" s="77">
        <v>1</v>
      </c>
      <c r="K1251" s="92"/>
    </row>
    <row r="1252" spans="1:11" ht="30" x14ac:dyDescent="0.25">
      <c r="A1252" s="14" t="s">
        <v>2995</v>
      </c>
      <c r="B1252" s="14" t="s">
        <v>5306</v>
      </c>
      <c r="C1252" s="14" t="s">
        <v>5522</v>
      </c>
      <c r="D1252" s="16">
        <v>45933</v>
      </c>
      <c r="E1252" s="16">
        <v>46055</v>
      </c>
      <c r="F1252" s="14" t="s">
        <v>5523</v>
      </c>
      <c r="G1252" s="14" t="s">
        <v>5524</v>
      </c>
      <c r="H1252" s="14" t="s">
        <v>5525</v>
      </c>
      <c r="I1252" s="15">
        <v>2058.1999999999998</v>
      </c>
      <c r="J1252" s="77">
        <v>1</v>
      </c>
      <c r="K1252" s="92"/>
    </row>
    <row r="1253" spans="1:11" ht="20" x14ac:dyDescent="0.25">
      <c r="A1253" s="14" t="s">
        <v>2995</v>
      </c>
      <c r="B1253" s="14" t="s">
        <v>5306</v>
      </c>
      <c r="C1253" s="14" t="s">
        <v>5526</v>
      </c>
      <c r="D1253" s="16">
        <v>45902</v>
      </c>
      <c r="E1253" s="16">
        <v>46055</v>
      </c>
      <c r="F1253" s="14" t="s">
        <v>5527</v>
      </c>
      <c r="G1253" s="14" t="s">
        <v>5524</v>
      </c>
      <c r="H1253" s="14" t="s">
        <v>5525</v>
      </c>
      <c r="I1253" s="15">
        <v>406.7</v>
      </c>
      <c r="J1253" s="77">
        <v>1</v>
      </c>
      <c r="K1253" s="92"/>
    </row>
    <row r="1254" spans="1:11" ht="20" x14ac:dyDescent="0.25">
      <c r="A1254" s="14" t="s">
        <v>2995</v>
      </c>
      <c r="B1254" s="14" t="s">
        <v>5306</v>
      </c>
      <c r="C1254" s="14" t="s">
        <v>3935</v>
      </c>
      <c r="D1254" s="16">
        <v>45904</v>
      </c>
      <c r="E1254" s="16">
        <v>46055</v>
      </c>
      <c r="F1254" s="14" t="s">
        <v>5528</v>
      </c>
      <c r="G1254" s="14" t="s">
        <v>5524</v>
      </c>
      <c r="H1254" s="14" t="s">
        <v>5525</v>
      </c>
      <c r="I1254" s="15">
        <v>1199</v>
      </c>
      <c r="J1254" s="77">
        <v>1</v>
      </c>
      <c r="K1254" s="92"/>
    </row>
    <row r="1255" spans="1:11" ht="12.5" x14ac:dyDescent="0.25">
      <c r="A1255" s="14" t="s">
        <v>2995</v>
      </c>
      <c r="B1255" s="14" t="s">
        <v>5306</v>
      </c>
      <c r="C1255" s="14" t="s">
        <v>5529</v>
      </c>
      <c r="D1255" s="16">
        <v>45942</v>
      </c>
      <c r="E1255" s="16">
        <v>46055</v>
      </c>
      <c r="F1255" s="14" t="s">
        <v>5530</v>
      </c>
      <c r="G1255" s="14" t="s">
        <v>5524</v>
      </c>
      <c r="H1255" s="14" t="s">
        <v>5525</v>
      </c>
      <c r="I1255" s="15">
        <v>5535</v>
      </c>
      <c r="J1255" s="77">
        <v>1</v>
      </c>
      <c r="K1255" s="92"/>
    </row>
    <row r="1256" spans="1:11" ht="12.5" x14ac:dyDescent="0.25">
      <c r="A1256" s="14" t="s">
        <v>2995</v>
      </c>
      <c r="B1256" s="14" t="s">
        <v>5306</v>
      </c>
      <c r="C1256" s="14" t="s">
        <v>5531</v>
      </c>
      <c r="D1256" s="16">
        <v>45942</v>
      </c>
      <c r="E1256" s="16">
        <v>46055</v>
      </c>
      <c r="F1256" s="14" t="s">
        <v>5532</v>
      </c>
      <c r="G1256" s="14" t="s">
        <v>5524</v>
      </c>
      <c r="H1256" s="14" t="s">
        <v>5525</v>
      </c>
      <c r="I1256" s="15">
        <v>1845</v>
      </c>
      <c r="J1256" s="77">
        <v>1</v>
      </c>
      <c r="K1256" s="92"/>
    </row>
    <row r="1257" spans="1:11" ht="12.5" x14ac:dyDescent="0.25">
      <c r="A1257" s="14" t="s">
        <v>2995</v>
      </c>
      <c r="B1257" s="14" t="s">
        <v>5306</v>
      </c>
      <c r="C1257" s="14" t="s">
        <v>5533</v>
      </c>
      <c r="D1257" s="16">
        <v>45980</v>
      </c>
      <c r="E1257" s="16">
        <v>46055</v>
      </c>
      <c r="F1257" s="14" t="s">
        <v>5534</v>
      </c>
      <c r="G1257" s="14" t="s">
        <v>5524</v>
      </c>
      <c r="H1257" s="14" t="s">
        <v>5525</v>
      </c>
      <c r="I1257" s="15">
        <v>1020</v>
      </c>
      <c r="J1257" s="77">
        <v>1</v>
      </c>
      <c r="K1257" s="92"/>
    </row>
    <row r="1258" spans="1:11" ht="12.5" x14ac:dyDescent="0.25">
      <c r="A1258" s="14" t="s">
        <v>2995</v>
      </c>
      <c r="B1258" s="14" t="s">
        <v>5306</v>
      </c>
      <c r="C1258" s="14" t="s">
        <v>5535</v>
      </c>
      <c r="D1258" s="16">
        <v>45969</v>
      </c>
      <c r="E1258" s="16">
        <v>46055</v>
      </c>
      <c r="F1258" s="14" t="s">
        <v>5536</v>
      </c>
      <c r="G1258" s="14" t="s">
        <v>5524</v>
      </c>
      <c r="H1258" s="14" t="s">
        <v>5525</v>
      </c>
      <c r="I1258" s="15">
        <v>600</v>
      </c>
      <c r="J1258" s="77">
        <v>1</v>
      </c>
      <c r="K1258" s="92"/>
    </row>
    <row r="1259" spans="1:11" ht="12.5" x14ac:dyDescent="0.25">
      <c r="A1259" s="14" t="s">
        <v>2995</v>
      </c>
      <c r="B1259" s="14" t="s">
        <v>5306</v>
      </c>
      <c r="C1259" s="14" t="s">
        <v>5537</v>
      </c>
      <c r="D1259" s="16">
        <v>45909</v>
      </c>
      <c r="E1259" s="16">
        <v>46055</v>
      </c>
      <c r="F1259" s="14" t="s">
        <v>5538</v>
      </c>
      <c r="G1259" s="14" t="s">
        <v>5524</v>
      </c>
      <c r="H1259" s="14" t="s">
        <v>5525</v>
      </c>
      <c r="I1259" s="15">
        <v>294</v>
      </c>
      <c r="J1259" s="77">
        <v>1</v>
      </c>
      <c r="K1259" s="92"/>
    </row>
    <row r="1260" spans="1:11" ht="20" x14ac:dyDescent="0.25">
      <c r="A1260" s="14" t="s">
        <v>2995</v>
      </c>
      <c r="B1260" s="14" t="s">
        <v>5306</v>
      </c>
      <c r="C1260" s="14" t="s">
        <v>3334</v>
      </c>
      <c r="D1260" s="16">
        <v>45972</v>
      </c>
      <c r="E1260" s="16">
        <v>46055</v>
      </c>
      <c r="F1260" s="14" t="s">
        <v>5539</v>
      </c>
      <c r="G1260" s="14" t="s">
        <v>5524</v>
      </c>
      <c r="H1260" s="14" t="s">
        <v>5525</v>
      </c>
      <c r="I1260" s="15">
        <v>1331</v>
      </c>
      <c r="J1260" s="77">
        <v>1</v>
      </c>
      <c r="K1260" s="92"/>
    </row>
    <row r="1261" spans="1:11" ht="12.5" x14ac:dyDescent="0.25">
      <c r="A1261" s="14" t="s">
        <v>2995</v>
      </c>
      <c r="B1261" s="14" t="s">
        <v>5306</v>
      </c>
      <c r="C1261" s="14" t="s">
        <v>5540</v>
      </c>
      <c r="D1261" s="16">
        <v>45943</v>
      </c>
      <c r="E1261" s="16">
        <v>46055</v>
      </c>
      <c r="F1261" s="14" t="s">
        <v>5541</v>
      </c>
      <c r="G1261" s="14" t="s">
        <v>5524</v>
      </c>
      <c r="H1261" s="14" t="s">
        <v>5525</v>
      </c>
      <c r="I1261" s="15">
        <v>305.10000000000002</v>
      </c>
      <c r="J1261" s="77">
        <v>1</v>
      </c>
      <c r="K1261" s="92"/>
    </row>
    <row r="1262" spans="1:11" ht="30" x14ac:dyDescent="0.25">
      <c r="A1262" s="14" t="s">
        <v>2995</v>
      </c>
      <c r="B1262" s="14" t="s">
        <v>5306</v>
      </c>
      <c r="C1262" s="14" t="s">
        <v>3964</v>
      </c>
      <c r="D1262" s="16">
        <v>45691</v>
      </c>
      <c r="E1262" s="16">
        <v>46055</v>
      </c>
      <c r="F1262" s="14" t="s">
        <v>5542</v>
      </c>
      <c r="G1262" s="14" t="s">
        <v>5543</v>
      </c>
      <c r="H1262" s="14" t="s">
        <v>5544</v>
      </c>
      <c r="I1262" s="15">
        <v>519</v>
      </c>
      <c r="J1262" s="77">
        <v>1</v>
      </c>
      <c r="K1262" s="92"/>
    </row>
    <row r="1263" spans="1:11" ht="20" x14ac:dyDescent="0.25">
      <c r="A1263" s="14" t="s">
        <v>2995</v>
      </c>
      <c r="B1263" s="14" t="s">
        <v>5306</v>
      </c>
      <c r="C1263" s="14" t="s">
        <v>3096</v>
      </c>
      <c r="D1263" s="16">
        <v>45719</v>
      </c>
      <c r="E1263" s="16">
        <v>46055</v>
      </c>
      <c r="F1263" s="14" t="s">
        <v>5545</v>
      </c>
      <c r="G1263" s="14" t="s">
        <v>5543</v>
      </c>
      <c r="H1263" s="14" t="s">
        <v>5544</v>
      </c>
      <c r="I1263" s="15">
        <v>427</v>
      </c>
      <c r="J1263" s="77">
        <v>1</v>
      </c>
      <c r="K1263" s="92"/>
    </row>
    <row r="1264" spans="1:11" ht="20" x14ac:dyDescent="0.25">
      <c r="A1264" s="14" t="s">
        <v>2995</v>
      </c>
      <c r="B1264" s="14" t="s">
        <v>5306</v>
      </c>
      <c r="C1264" s="14" t="s">
        <v>3042</v>
      </c>
      <c r="D1264" s="16">
        <v>45750</v>
      </c>
      <c r="E1264" s="16">
        <v>44959</v>
      </c>
      <c r="F1264" s="14" t="s">
        <v>5546</v>
      </c>
      <c r="G1264" s="14" t="s">
        <v>5543</v>
      </c>
      <c r="H1264" s="14" t="s">
        <v>5544</v>
      </c>
      <c r="I1264" s="15">
        <v>614</v>
      </c>
      <c r="J1264" s="77">
        <v>1</v>
      </c>
      <c r="K1264" s="92"/>
    </row>
    <row r="1265" spans="1:11" ht="20" x14ac:dyDescent="0.25">
      <c r="A1265" s="14" t="s">
        <v>2995</v>
      </c>
      <c r="B1265" s="14" t="s">
        <v>5306</v>
      </c>
      <c r="C1265" s="14" t="s">
        <v>3126</v>
      </c>
      <c r="D1265" s="16">
        <v>45791</v>
      </c>
      <c r="E1265" s="16">
        <v>46055</v>
      </c>
      <c r="F1265" s="14" t="s">
        <v>5547</v>
      </c>
      <c r="G1265" s="14" t="s">
        <v>5543</v>
      </c>
      <c r="H1265" s="14" t="s">
        <v>5544</v>
      </c>
      <c r="I1265" s="15">
        <v>493</v>
      </c>
      <c r="J1265" s="77">
        <v>1</v>
      </c>
      <c r="K1265" s="92"/>
    </row>
    <row r="1266" spans="1:11" ht="20" x14ac:dyDescent="0.25">
      <c r="A1266" s="14" t="s">
        <v>2995</v>
      </c>
      <c r="B1266" s="14" t="s">
        <v>5306</v>
      </c>
      <c r="C1266" s="14" t="s">
        <v>3131</v>
      </c>
      <c r="D1266" s="16">
        <v>45841</v>
      </c>
      <c r="E1266" s="16">
        <v>46055</v>
      </c>
      <c r="F1266" s="14" t="s">
        <v>5548</v>
      </c>
      <c r="G1266" s="14" t="s">
        <v>5543</v>
      </c>
      <c r="H1266" s="14" t="s">
        <v>5544</v>
      </c>
      <c r="I1266" s="15">
        <v>345</v>
      </c>
      <c r="J1266" s="77">
        <v>1</v>
      </c>
      <c r="K1266" s="92"/>
    </row>
    <row r="1267" spans="1:11" ht="20" x14ac:dyDescent="0.25">
      <c r="A1267" s="14" t="s">
        <v>2995</v>
      </c>
      <c r="B1267" s="14" t="s">
        <v>5306</v>
      </c>
      <c r="C1267" s="14" t="s">
        <v>3030</v>
      </c>
      <c r="D1267" s="16">
        <v>45908</v>
      </c>
      <c r="E1267" s="16">
        <v>46055</v>
      </c>
      <c r="F1267" s="14" t="s">
        <v>5549</v>
      </c>
      <c r="G1267" s="14" t="s">
        <v>5543</v>
      </c>
      <c r="H1267" s="14" t="s">
        <v>5544</v>
      </c>
      <c r="I1267" s="15">
        <v>195</v>
      </c>
      <c r="J1267" s="77">
        <v>1</v>
      </c>
      <c r="K1267" s="92"/>
    </row>
    <row r="1268" spans="1:11" ht="20" x14ac:dyDescent="0.25">
      <c r="A1268" s="14" t="s">
        <v>2995</v>
      </c>
      <c r="B1268" s="14" t="s">
        <v>5306</v>
      </c>
      <c r="C1268" s="14" t="s">
        <v>3880</v>
      </c>
      <c r="D1268" s="16">
        <v>45940</v>
      </c>
      <c r="E1268" s="16">
        <v>46055</v>
      </c>
      <c r="F1268" s="14" t="s">
        <v>5550</v>
      </c>
      <c r="G1268" s="14" t="s">
        <v>5543</v>
      </c>
      <c r="H1268" s="14" t="s">
        <v>5544</v>
      </c>
      <c r="I1268" s="15">
        <v>294</v>
      </c>
      <c r="J1268" s="77">
        <v>1</v>
      </c>
      <c r="K1268" s="92"/>
    </row>
    <row r="1269" spans="1:11" ht="12.5" x14ac:dyDescent="0.25">
      <c r="A1269" s="14" t="s">
        <v>2995</v>
      </c>
      <c r="B1269" s="14" t="s">
        <v>5306</v>
      </c>
      <c r="C1269" s="14" t="s">
        <v>5551</v>
      </c>
      <c r="D1269" s="16">
        <v>45776</v>
      </c>
      <c r="E1269" s="16">
        <v>46055</v>
      </c>
      <c r="F1269" s="14" t="s">
        <v>5552</v>
      </c>
      <c r="G1269" s="14" t="s">
        <v>5543</v>
      </c>
      <c r="H1269" s="14" t="s">
        <v>5544</v>
      </c>
      <c r="I1269" s="15">
        <v>2550</v>
      </c>
      <c r="J1269" s="77">
        <v>1</v>
      </c>
      <c r="K1269" s="92"/>
    </row>
    <row r="1270" spans="1:11" ht="12.5" x14ac:dyDescent="0.25">
      <c r="A1270" s="14" t="s">
        <v>2995</v>
      </c>
      <c r="B1270" s="14" t="s">
        <v>5306</v>
      </c>
      <c r="C1270" s="14" t="s">
        <v>5553</v>
      </c>
      <c r="D1270" s="16">
        <v>45793</v>
      </c>
      <c r="E1270" s="16">
        <v>46055</v>
      </c>
      <c r="F1270" s="14" t="s">
        <v>5554</v>
      </c>
      <c r="G1270" s="14" t="s">
        <v>5543</v>
      </c>
      <c r="H1270" s="14" t="s">
        <v>5544</v>
      </c>
      <c r="I1270" s="15">
        <v>2600</v>
      </c>
      <c r="J1270" s="77">
        <v>1</v>
      </c>
      <c r="K1270" s="92"/>
    </row>
    <row r="1271" spans="1:11" ht="12.5" x14ac:dyDescent="0.25">
      <c r="A1271" s="14" t="s">
        <v>2995</v>
      </c>
      <c r="B1271" s="14" t="s">
        <v>5306</v>
      </c>
      <c r="C1271" s="14" t="s">
        <v>5555</v>
      </c>
      <c r="D1271" s="16">
        <v>45932</v>
      </c>
      <c r="E1271" s="16">
        <v>46055</v>
      </c>
      <c r="F1271" s="14" t="s">
        <v>5556</v>
      </c>
      <c r="G1271" s="14" t="s">
        <v>5543</v>
      </c>
      <c r="H1271" s="14" t="s">
        <v>5544</v>
      </c>
      <c r="I1271" s="15">
        <v>831</v>
      </c>
      <c r="J1271" s="77">
        <v>1</v>
      </c>
      <c r="K1271" s="92"/>
    </row>
    <row r="1272" spans="1:11" ht="30" x14ac:dyDescent="0.25">
      <c r="A1272" s="14" t="s">
        <v>2995</v>
      </c>
      <c r="B1272" s="14" t="s">
        <v>5306</v>
      </c>
      <c r="C1272" s="14" t="s">
        <v>5557</v>
      </c>
      <c r="D1272" s="16">
        <v>45895</v>
      </c>
      <c r="E1272" s="16">
        <v>46055</v>
      </c>
      <c r="F1272" s="14" t="s">
        <v>5558</v>
      </c>
      <c r="G1272" s="14" t="s">
        <v>4314</v>
      </c>
      <c r="H1272" s="14" t="s">
        <v>4315</v>
      </c>
      <c r="I1272" s="15">
        <v>2068</v>
      </c>
      <c r="J1272" s="77">
        <v>1</v>
      </c>
      <c r="K1272" s="92"/>
    </row>
    <row r="1273" spans="1:11" ht="30" x14ac:dyDescent="0.25">
      <c r="A1273" s="14" t="s">
        <v>2995</v>
      </c>
      <c r="B1273" s="14" t="s">
        <v>5306</v>
      </c>
      <c r="C1273" s="14" t="s">
        <v>5559</v>
      </c>
      <c r="D1273" s="16">
        <v>45953</v>
      </c>
      <c r="E1273" s="16">
        <v>46055</v>
      </c>
      <c r="F1273" s="14" t="s">
        <v>5560</v>
      </c>
      <c r="G1273" s="14" t="s">
        <v>5561</v>
      </c>
      <c r="H1273" s="14" t="s">
        <v>5562</v>
      </c>
      <c r="I1273" s="15">
        <v>124.3</v>
      </c>
      <c r="J1273" s="77">
        <v>1</v>
      </c>
      <c r="K1273" s="92"/>
    </row>
    <row r="1274" spans="1:11" ht="20" x14ac:dyDescent="0.25">
      <c r="A1274" s="14" t="s">
        <v>2995</v>
      </c>
      <c r="B1274" s="14" t="s">
        <v>5306</v>
      </c>
      <c r="C1274" s="14" t="s">
        <v>5563</v>
      </c>
      <c r="D1274" s="16">
        <v>45952</v>
      </c>
      <c r="E1274" s="16">
        <v>46055</v>
      </c>
      <c r="F1274" s="14" t="s">
        <v>5564</v>
      </c>
      <c r="G1274" s="14" t="s">
        <v>5561</v>
      </c>
      <c r="H1274" s="14" t="s">
        <v>5562</v>
      </c>
      <c r="I1274" s="15">
        <v>538.79999999999995</v>
      </c>
      <c r="J1274" s="77">
        <v>1</v>
      </c>
      <c r="K1274" s="92"/>
    </row>
    <row r="1275" spans="1:11" ht="12.5" x14ac:dyDescent="0.25">
      <c r="A1275" s="14" t="s">
        <v>2995</v>
      </c>
      <c r="B1275" s="14" t="s">
        <v>5306</v>
      </c>
      <c r="C1275" s="14" t="s">
        <v>5565</v>
      </c>
      <c r="D1275" s="16">
        <v>45918</v>
      </c>
      <c r="E1275" s="16">
        <v>46055</v>
      </c>
      <c r="F1275" s="14" t="s">
        <v>5566</v>
      </c>
      <c r="G1275" s="14" t="s">
        <v>5561</v>
      </c>
      <c r="H1275" s="14" t="s">
        <v>5562</v>
      </c>
      <c r="I1275" s="15">
        <v>50.15</v>
      </c>
      <c r="J1275" s="77">
        <v>1</v>
      </c>
      <c r="K1275" s="92"/>
    </row>
    <row r="1276" spans="1:11" ht="12.5" x14ac:dyDescent="0.25">
      <c r="A1276" s="14" t="s">
        <v>2995</v>
      </c>
      <c r="B1276" s="14" t="s">
        <v>5306</v>
      </c>
      <c r="C1276" s="14" t="s">
        <v>5567</v>
      </c>
      <c r="D1276" s="16">
        <v>45978</v>
      </c>
      <c r="E1276" s="16">
        <v>46055</v>
      </c>
      <c r="F1276" s="14" t="s">
        <v>5568</v>
      </c>
      <c r="G1276" s="14" t="s">
        <v>5561</v>
      </c>
      <c r="H1276" s="14" t="s">
        <v>5562</v>
      </c>
      <c r="I1276" s="15">
        <v>956.75</v>
      </c>
      <c r="J1276" s="77">
        <v>1</v>
      </c>
      <c r="K1276" s="92"/>
    </row>
    <row r="1277" spans="1:11" ht="12.5" x14ac:dyDescent="0.25">
      <c r="A1277" s="14" t="s">
        <v>2995</v>
      </c>
      <c r="B1277" s="14" t="s">
        <v>5306</v>
      </c>
      <c r="C1277" s="14" t="s">
        <v>5569</v>
      </c>
      <c r="D1277" s="16">
        <v>45972</v>
      </c>
      <c r="E1277" s="16">
        <v>46055</v>
      </c>
      <c r="F1277" s="14" t="s">
        <v>5570</v>
      </c>
      <c r="G1277" s="14" t="s">
        <v>5561</v>
      </c>
      <c r="H1277" s="14" t="s">
        <v>5562</v>
      </c>
      <c r="I1277" s="15">
        <v>67</v>
      </c>
      <c r="J1277" s="77">
        <v>1</v>
      </c>
      <c r="K1277" s="92"/>
    </row>
    <row r="1278" spans="1:11" ht="30" x14ac:dyDescent="0.25">
      <c r="A1278" s="14" t="s">
        <v>2995</v>
      </c>
      <c r="B1278" s="14" t="s">
        <v>5306</v>
      </c>
      <c r="C1278" s="14" t="s">
        <v>5571</v>
      </c>
      <c r="D1278" s="16">
        <v>46001</v>
      </c>
      <c r="E1278" s="16">
        <v>46055</v>
      </c>
      <c r="F1278" s="14" t="s">
        <v>5572</v>
      </c>
      <c r="G1278" s="14" t="s">
        <v>5573</v>
      </c>
      <c r="H1278" s="14" t="s">
        <v>5574</v>
      </c>
      <c r="I1278" s="15">
        <v>2247.6999999999998</v>
      </c>
      <c r="J1278" s="77">
        <v>1</v>
      </c>
      <c r="K1278" s="92"/>
    </row>
    <row r="1279" spans="1:11" ht="12.5" x14ac:dyDescent="0.25">
      <c r="A1279" s="14" t="s">
        <v>2995</v>
      </c>
      <c r="B1279" s="14" t="s">
        <v>5306</v>
      </c>
      <c r="C1279" s="14" t="s">
        <v>5575</v>
      </c>
      <c r="D1279" s="16">
        <v>45812</v>
      </c>
      <c r="E1279" s="16">
        <v>46055</v>
      </c>
      <c r="F1279" s="14" t="s">
        <v>5576</v>
      </c>
      <c r="G1279" s="14" t="s">
        <v>5573</v>
      </c>
      <c r="H1279" s="14" t="s">
        <v>5574</v>
      </c>
      <c r="I1279" s="15">
        <v>350</v>
      </c>
      <c r="J1279" s="77">
        <v>1</v>
      </c>
      <c r="K1279" s="92"/>
    </row>
    <row r="1280" spans="1:11" ht="12.5" x14ac:dyDescent="0.25">
      <c r="A1280" s="14" t="s">
        <v>2995</v>
      </c>
      <c r="B1280" s="14" t="s">
        <v>5306</v>
      </c>
      <c r="C1280" s="14" t="s">
        <v>5577</v>
      </c>
      <c r="D1280" s="16">
        <v>45812</v>
      </c>
      <c r="E1280" s="16">
        <v>46055</v>
      </c>
      <c r="F1280" s="14" t="s">
        <v>5578</v>
      </c>
      <c r="G1280" s="14" t="s">
        <v>5573</v>
      </c>
      <c r="H1280" s="14" t="s">
        <v>5574</v>
      </c>
      <c r="I1280" s="15">
        <v>175</v>
      </c>
      <c r="J1280" s="77">
        <v>1</v>
      </c>
      <c r="K1280" s="92"/>
    </row>
    <row r="1281" spans="1:11" ht="12.5" x14ac:dyDescent="0.25">
      <c r="A1281" s="14" t="s">
        <v>2995</v>
      </c>
      <c r="B1281" s="14" t="s">
        <v>5306</v>
      </c>
      <c r="C1281" s="14" t="s">
        <v>5579</v>
      </c>
      <c r="D1281" s="16">
        <v>45812</v>
      </c>
      <c r="E1281" s="16">
        <v>46055</v>
      </c>
      <c r="F1281" s="14" t="s">
        <v>5580</v>
      </c>
      <c r="G1281" s="14" t="s">
        <v>5573</v>
      </c>
      <c r="H1281" s="14" t="s">
        <v>5574</v>
      </c>
      <c r="I1281" s="15">
        <v>175</v>
      </c>
      <c r="J1281" s="77">
        <v>1</v>
      </c>
      <c r="K1281" s="92"/>
    </row>
    <row r="1282" spans="1:11" ht="12.5" x14ac:dyDescent="0.25">
      <c r="A1282" s="14" t="s">
        <v>2995</v>
      </c>
      <c r="B1282" s="14" t="s">
        <v>5306</v>
      </c>
      <c r="C1282" s="14" t="s">
        <v>5581</v>
      </c>
      <c r="D1282" s="16">
        <v>45920</v>
      </c>
      <c r="E1282" s="16">
        <v>46055</v>
      </c>
      <c r="F1282" s="14" t="s">
        <v>5582</v>
      </c>
      <c r="G1282" s="14" t="s">
        <v>5573</v>
      </c>
      <c r="H1282" s="14" t="s">
        <v>5574</v>
      </c>
      <c r="I1282" s="15">
        <v>8.3000000000000007</v>
      </c>
      <c r="J1282" s="77">
        <v>1</v>
      </c>
      <c r="K1282" s="92"/>
    </row>
    <row r="1283" spans="1:11" ht="30" x14ac:dyDescent="0.25">
      <c r="A1283" s="14" t="s">
        <v>2995</v>
      </c>
      <c r="B1283" s="14" t="s">
        <v>5306</v>
      </c>
      <c r="C1283" s="14" t="s">
        <v>5583</v>
      </c>
      <c r="D1283" s="16">
        <v>45719</v>
      </c>
      <c r="E1283" s="16">
        <v>46055</v>
      </c>
      <c r="F1283" s="14" t="s">
        <v>5584</v>
      </c>
      <c r="G1283" s="14" t="s">
        <v>3200</v>
      </c>
      <c r="H1283" s="14" t="s">
        <v>3201</v>
      </c>
      <c r="I1283" s="15">
        <v>747</v>
      </c>
      <c r="J1283" s="77">
        <v>1</v>
      </c>
      <c r="K1283" s="92"/>
    </row>
    <row r="1284" spans="1:11" ht="12.5" x14ac:dyDescent="0.25">
      <c r="A1284" s="14" t="s">
        <v>2995</v>
      </c>
      <c r="B1284" s="14" t="s">
        <v>5306</v>
      </c>
      <c r="C1284" s="14" t="s">
        <v>3204</v>
      </c>
      <c r="D1284" s="16">
        <v>45724</v>
      </c>
      <c r="E1284" s="16">
        <v>46055</v>
      </c>
      <c r="F1284" s="14" t="s">
        <v>5585</v>
      </c>
      <c r="G1284" s="14" t="s">
        <v>3200</v>
      </c>
      <c r="H1284" s="14" t="s">
        <v>3201</v>
      </c>
      <c r="I1284" s="15">
        <v>6.84</v>
      </c>
      <c r="J1284" s="77">
        <v>1</v>
      </c>
      <c r="K1284" s="92"/>
    </row>
    <row r="1285" spans="1:11" ht="12.5" x14ac:dyDescent="0.25">
      <c r="A1285" s="14" t="s">
        <v>2995</v>
      </c>
      <c r="B1285" s="14" t="s">
        <v>5306</v>
      </c>
      <c r="C1285" s="14" t="s">
        <v>3204</v>
      </c>
      <c r="D1285" s="16">
        <v>45724</v>
      </c>
      <c r="E1285" s="16">
        <v>46055</v>
      </c>
      <c r="F1285" s="14" t="s">
        <v>3182</v>
      </c>
      <c r="G1285" s="14" t="s">
        <v>3200</v>
      </c>
      <c r="H1285" s="14" t="s">
        <v>3201</v>
      </c>
      <c r="I1285" s="15">
        <v>430</v>
      </c>
      <c r="J1285" s="77">
        <v>1</v>
      </c>
      <c r="K1285" s="92"/>
    </row>
    <row r="1286" spans="1:11" ht="12.5" x14ac:dyDescent="0.25">
      <c r="A1286" s="14" t="s">
        <v>2995</v>
      </c>
      <c r="B1286" s="14" t="s">
        <v>5306</v>
      </c>
      <c r="C1286" s="14" t="s">
        <v>3173</v>
      </c>
      <c r="D1286" s="16">
        <v>45724</v>
      </c>
      <c r="E1286" s="16">
        <v>46055</v>
      </c>
      <c r="F1286" s="14" t="s">
        <v>3182</v>
      </c>
      <c r="G1286" s="14" t="s">
        <v>3200</v>
      </c>
      <c r="H1286" s="14" t="s">
        <v>3201</v>
      </c>
      <c r="I1286" s="15">
        <v>120</v>
      </c>
      <c r="J1286" s="77">
        <v>1</v>
      </c>
      <c r="K1286" s="92"/>
    </row>
    <row r="1287" spans="1:11" ht="12.5" x14ac:dyDescent="0.25">
      <c r="A1287" s="14" t="s">
        <v>2995</v>
      </c>
      <c r="B1287" s="14" t="s">
        <v>5306</v>
      </c>
      <c r="C1287" s="14" t="s">
        <v>3210</v>
      </c>
      <c r="D1287" s="16">
        <v>45728</v>
      </c>
      <c r="E1287" s="16">
        <v>46055</v>
      </c>
      <c r="F1287" s="14" t="s">
        <v>3047</v>
      </c>
      <c r="G1287" s="14" t="s">
        <v>3200</v>
      </c>
      <c r="H1287" s="14" t="s">
        <v>3201</v>
      </c>
      <c r="I1287" s="15">
        <v>100</v>
      </c>
      <c r="J1287" s="77">
        <v>1</v>
      </c>
      <c r="K1287" s="92"/>
    </row>
    <row r="1288" spans="1:11" ht="12.5" x14ac:dyDescent="0.25">
      <c r="A1288" s="14" t="s">
        <v>2995</v>
      </c>
      <c r="B1288" s="14" t="s">
        <v>5306</v>
      </c>
      <c r="C1288" s="14" t="s">
        <v>3204</v>
      </c>
      <c r="D1288" s="16">
        <v>45745</v>
      </c>
      <c r="E1288" s="16">
        <v>46055</v>
      </c>
      <c r="F1288" s="14" t="s">
        <v>3146</v>
      </c>
      <c r="G1288" s="14" t="s">
        <v>3200</v>
      </c>
      <c r="H1288" s="14" t="s">
        <v>3201</v>
      </c>
      <c r="I1288" s="15">
        <v>200</v>
      </c>
      <c r="J1288" s="77">
        <v>1</v>
      </c>
      <c r="K1288" s="92"/>
    </row>
    <row r="1289" spans="1:11" ht="12.5" x14ac:dyDescent="0.25">
      <c r="A1289" s="14" t="s">
        <v>2995</v>
      </c>
      <c r="B1289" s="14" t="s">
        <v>5306</v>
      </c>
      <c r="C1289" s="14" t="s">
        <v>3216</v>
      </c>
      <c r="D1289" s="16">
        <v>45735</v>
      </c>
      <c r="E1289" s="16">
        <v>46055</v>
      </c>
      <c r="F1289" s="14" t="s">
        <v>5586</v>
      </c>
      <c r="G1289" s="14" t="s">
        <v>3200</v>
      </c>
      <c r="H1289" s="14" t="s">
        <v>3201</v>
      </c>
      <c r="I1289" s="15">
        <v>59.58</v>
      </c>
      <c r="J1289" s="77">
        <v>1</v>
      </c>
      <c r="K1289" s="92"/>
    </row>
    <row r="1290" spans="1:11" ht="12.5" x14ac:dyDescent="0.25">
      <c r="A1290" s="14" t="s">
        <v>2995</v>
      </c>
      <c r="B1290" s="14" t="s">
        <v>5306</v>
      </c>
      <c r="C1290" s="14" t="s">
        <v>3138</v>
      </c>
      <c r="D1290" s="16">
        <v>45735</v>
      </c>
      <c r="E1290" s="16">
        <v>46055</v>
      </c>
      <c r="F1290" s="14" t="s">
        <v>3146</v>
      </c>
      <c r="G1290" s="14" t="s">
        <v>3200</v>
      </c>
      <c r="H1290" s="14" t="s">
        <v>3201</v>
      </c>
      <c r="I1290" s="15">
        <v>300</v>
      </c>
      <c r="J1290" s="77">
        <v>1</v>
      </c>
      <c r="K1290" s="92"/>
    </row>
    <row r="1291" spans="1:11" ht="12.5" x14ac:dyDescent="0.25">
      <c r="A1291" s="14" t="s">
        <v>2995</v>
      </c>
      <c r="B1291" s="14" t="s">
        <v>5306</v>
      </c>
      <c r="C1291" s="14" t="s">
        <v>3216</v>
      </c>
      <c r="D1291" s="16">
        <v>45754</v>
      </c>
      <c r="E1291" s="16">
        <v>46055</v>
      </c>
      <c r="F1291" s="14" t="s">
        <v>3148</v>
      </c>
      <c r="G1291" s="14" t="s">
        <v>3200</v>
      </c>
      <c r="H1291" s="14" t="s">
        <v>3201</v>
      </c>
      <c r="I1291" s="15">
        <v>406</v>
      </c>
      <c r="J1291" s="77">
        <v>1</v>
      </c>
      <c r="K1291" s="92"/>
    </row>
    <row r="1292" spans="1:11" ht="12.5" x14ac:dyDescent="0.25">
      <c r="A1292" s="14" t="s">
        <v>2995</v>
      </c>
      <c r="B1292" s="14" t="s">
        <v>5306</v>
      </c>
      <c r="C1292" s="14" t="s">
        <v>3149</v>
      </c>
      <c r="D1292" s="16">
        <v>45754</v>
      </c>
      <c r="E1292" s="16">
        <v>46055</v>
      </c>
      <c r="F1292" s="14" t="s">
        <v>3148</v>
      </c>
      <c r="G1292" s="14" t="s">
        <v>3200</v>
      </c>
      <c r="H1292" s="14" t="s">
        <v>3201</v>
      </c>
      <c r="I1292" s="15">
        <v>265</v>
      </c>
      <c r="J1292" s="77">
        <v>1</v>
      </c>
      <c r="K1292" s="92"/>
    </row>
    <row r="1293" spans="1:11" ht="12.5" x14ac:dyDescent="0.25">
      <c r="A1293" s="14" t="s">
        <v>2995</v>
      </c>
      <c r="B1293" s="14" t="s">
        <v>5306</v>
      </c>
      <c r="C1293" s="14" t="s">
        <v>3210</v>
      </c>
      <c r="D1293" s="16">
        <v>45761</v>
      </c>
      <c r="E1293" s="16">
        <v>46055</v>
      </c>
      <c r="F1293" s="14" t="s">
        <v>5587</v>
      </c>
      <c r="G1293" s="14" t="s">
        <v>3200</v>
      </c>
      <c r="H1293" s="14" t="s">
        <v>3201</v>
      </c>
      <c r="I1293" s="15">
        <v>50.58</v>
      </c>
      <c r="J1293" s="77">
        <v>1</v>
      </c>
      <c r="K1293" s="92"/>
    </row>
    <row r="1294" spans="1:11" ht="30" x14ac:dyDescent="0.25">
      <c r="A1294" s="14" t="s">
        <v>2995</v>
      </c>
      <c r="B1294" s="14" t="s">
        <v>5306</v>
      </c>
      <c r="C1294" s="14" t="s">
        <v>3555</v>
      </c>
      <c r="D1294" s="16">
        <v>45745</v>
      </c>
      <c r="E1294" s="16">
        <v>46055</v>
      </c>
      <c r="F1294" s="14" t="s">
        <v>5588</v>
      </c>
      <c r="G1294" s="14" t="s">
        <v>3200</v>
      </c>
      <c r="H1294" s="14" t="s">
        <v>3201</v>
      </c>
      <c r="I1294" s="15">
        <v>1353.01</v>
      </c>
      <c r="J1294" s="77">
        <v>1</v>
      </c>
      <c r="K1294" s="92"/>
    </row>
    <row r="1295" spans="1:11" ht="12.5" x14ac:dyDescent="0.25">
      <c r="A1295" s="14" t="s">
        <v>2995</v>
      </c>
      <c r="B1295" s="14" t="s">
        <v>5306</v>
      </c>
      <c r="C1295" s="14" t="s">
        <v>3216</v>
      </c>
      <c r="D1295" s="16">
        <v>45756</v>
      </c>
      <c r="E1295" s="16">
        <v>46055</v>
      </c>
      <c r="F1295" s="14" t="s">
        <v>3148</v>
      </c>
      <c r="G1295" s="14" t="s">
        <v>3200</v>
      </c>
      <c r="H1295" s="14" t="s">
        <v>3201</v>
      </c>
      <c r="I1295" s="15">
        <v>260</v>
      </c>
      <c r="J1295" s="77">
        <v>1</v>
      </c>
      <c r="K1295" s="92"/>
    </row>
    <row r="1296" spans="1:11" ht="20" x14ac:dyDescent="0.25">
      <c r="A1296" s="14" t="s">
        <v>2995</v>
      </c>
      <c r="B1296" s="14" t="s">
        <v>5306</v>
      </c>
      <c r="C1296" s="14" t="s">
        <v>3202</v>
      </c>
      <c r="D1296" s="16">
        <v>45756</v>
      </c>
      <c r="E1296" s="16">
        <v>46055</v>
      </c>
      <c r="F1296" s="14" t="s">
        <v>5589</v>
      </c>
      <c r="G1296" s="14" t="s">
        <v>3200</v>
      </c>
      <c r="H1296" s="14" t="s">
        <v>3201</v>
      </c>
      <c r="I1296" s="15">
        <v>3.99</v>
      </c>
      <c r="J1296" s="77">
        <v>1</v>
      </c>
      <c r="K1296" s="92"/>
    </row>
    <row r="1297" spans="1:11" ht="30" x14ac:dyDescent="0.25">
      <c r="A1297" s="14" t="s">
        <v>2995</v>
      </c>
      <c r="B1297" s="14" t="s">
        <v>5306</v>
      </c>
      <c r="C1297" s="14" t="s">
        <v>4310</v>
      </c>
      <c r="D1297" s="16">
        <v>45694</v>
      </c>
      <c r="E1297" s="16">
        <v>46055</v>
      </c>
      <c r="F1297" s="14" t="s">
        <v>5590</v>
      </c>
      <c r="G1297" s="14" t="s">
        <v>5591</v>
      </c>
      <c r="H1297" s="14" t="s">
        <v>5592</v>
      </c>
      <c r="I1297" s="15">
        <v>51.9</v>
      </c>
      <c r="J1297" s="77">
        <v>1</v>
      </c>
      <c r="K1297" s="92"/>
    </row>
    <row r="1298" spans="1:11" ht="12.5" x14ac:dyDescent="0.25">
      <c r="A1298" s="14" t="s">
        <v>2995</v>
      </c>
      <c r="B1298" s="14" t="s">
        <v>5306</v>
      </c>
      <c r="C1298" s="14" t="s">
        <v>4597</v>
      </c>
      <c r="D1298" s="16">
        <v>45720</v>
      </c>
      <c r="E1298" s="16">
        <v>46055</v>
      </c>
      <c r="F1298" s="14" t="s">
        <v>5593</v>
      </c>
      <c r="G1298" s="14" t="s">
        <v>5591</v>
      </c>
      <c r="H1298" s="14" t="s">
        <v>5592</v>
      </c>
      <c r="I1298" s="15">
        <v>54.3</v>
      </c>
      <c r="J1298" s="77">
        <v>1</v>
      </c>
      <c r="K1298" s="92"/>
    </row>
    <row r="1299" spans="1:11" ht="12.5" x14ac:dyDescent="0.25">
      <c r="A1299" s="14" t="s">
        <v>2995</v>
      </c>
      <c r="B1299" s="14" t="s">
        <v>5306</v>
      </c>
      <c r="C1299" s="14" t="s">
        <v>3208</v>
      </c>
      <c r="D1299" s="16">
        <v>45743</v>
      </c>
      <c r="E1299" s="16">
        <v>46055</v>
      </c>
      <c r="F1299" s="14" t="s">
        <v>5594</v>
      </c>
      <c r="G1299" s="14" t="s">
        <v>5591</v>
      </c>
      <c r="H1299" s="14" t="s">
        <v>5592</v>
      </c>
      <c r="I1299" s="15">
        <v>45.3</v>
      </c>
      <c r="J1299" s="77">
        <v>1</v>
      </c>
      <c r="K1299" s="92"/>
    </row>
    <row r="1300" spans="1:11" ht="12.5" x14ac:dyDescent="0.25">
      <c r="A1300" s="14" t="s">
        <v>2995</v>
      </c>
      <c r="B1300" s="14" t="s">
        <v>5306</v>
      </c>
      <c r="C1300" s="14" t="s">
        <v>5595</v>
      </c>
      <c r="D1300" s="16">
        <v>45786</v>
      </c>
      <c r="E1300" s="16">
        <v>46055</v>
      </c>
      <c r="F1300" s="14" t="s">
        <v>5596</v>
      </c>
      <c r="G1300" s="14" t="s">
        <v>5591</v>
      </c>
      <c r="H1300" s="14" t="s">
        <v>5592</v>
      </c>
      <c r="I1300" s="15">
        <v>54.08</v>
      </c>
      <c r="J1300" s="77">
        <v>1</v>
      </c>
      <c r="K1300" s="92"/>
    </row>
    <row r="1301" spans="1:11" ht="12.5" x14ac:dyDescent="0.25">
      <c r="A1301" s="14" t="s">
        <v>2995</v>
      </c>
      <c r="B1301" s="14" t="s">
        <v>5306</v>
      </c>
      <c r="C1301" s="14" t="s">
        <v>5597</v>
      </c>
      <c r="D1301" s="16">
        <v>45931</v>
      </c>
      <c r="E1301" s="16">
        <v>46055</v>
      </c>
      <c r="F1301" s="14" t="s">
        <v>5497</v>
      </c>
      <c r="G1301" s="14" t="s">
        <v>5591</v>
      </c>
      <c r="H1301" s="14" t="s">
        <v>5592</v>
      </c>
      <c r="I1301" s="15">
        <v>62.8</v>
      </c>
      <c r="J1301" s="77">
        <v>1</v>
      </c>
      <c r="K1301" s="92"/>
    </row>
    <row r="1302" spans="1:11" ht="12.5" x14ac:dyDescent="0.25">
      <c r="A1302" s="14" t="s">
        <v>2995</v>
      </c>
      <c r="B1302" s="14" t="s">
        <v>5306</v>
      </c>
      <c r="C1302" s="14" t="s">
        <v>5598</v>
      </c>
      <c r="D1302" s="16">
        <v>45959</v>
      </c>
      <c r="E1302" s="16">
        <v>46055</v>
      </c>
      <c r="F1302" s="14" t="s">
        <v>5599</v>
      </c>
      <c r="G1302" s="14" t="s">
        <v>5591</v>
      </c>
      <c r="H1302" s="14" t="s">
        <v>5592</v>
      </c>
      <c r="I1302" s="15">
        <v>1359</v>
      </c>
      <c r="J1302" s="77">
        <v>1</v>
      </c>
      <c r="K1302" s="92"/>
    </row>
    <row r="1303" spans="1:11" ht="20" x14ac:dyDescent="0.25">
      <c r="A1303" s="14" t="s">
        <v>2995</v>
      </c>
      <c r="B1303" s="14" t="s">
        <v>5306</v>
      </c>
      <c r="C1303" s="14" t="s">
        <v>3524</v>
      </c>
      <c r="D1303" s="16">
        <v>45981</v>
      </c>
      <c r="E1303" s="16">
        <v>46055</v>
      </c>
      <c r="F1303" s="14" t="s">
        <v>5600</v>
      </c>
      <c r="G1303" s="14" t="s">
        <v>5591</v>
      </c>
      <c r="H1303" s="14" t="s">
        <v>5592</v>
      </c>
      <c r="I1303" s="15">
        <v>1328.62</v>
      </c>
      <c r="J1303" s="77">
        <v>1</v>
      </c>
      <c r="K1303" s="92"/>
    </row>
    <row r="1304" spans="1:11" ht="30" x14ac:dyDescent="0.25">
      <c r="A1304" s="14" t="s">
        <v>2995</v>
      </c>
      <c r="B1304" s="14" t="s">
        <v>5306</v>
      </c>
      <c r="C1304" s="14" t="s">
        <v>3143</v>
      </c>
      <c r="D1304" s="16">
        <v>45762</v>
      </c>
      <c r="E1304" s="16">
        <v>46055</v>
      </c>
      <c r="F1304" s="14" t="s">
        <v>5601</v>
      </c>
      <c r="G1304" s="14" t="s">
        <v>3118</v>
      </c>
      <c r="H1304" s="14" t="s">
        <v>5602</v>
      </c>
      <c r="I1304" s="15">
        <v>600</v>
      </c>
      <c r="J1304" s="77">
        <v>1</v>
      </c>
      <c r="K1304" s="92"/>
    </row>
    <row r="1305" spans="1:11" ht="12.5" x14ac:dyDescent="0.25">
      <c r="A1305" s="14" t="s">
        <v>2995</v>
      </c>
      <c r="B1305" s="14" t="s">
        <v>5306</v>
      </c>
      <c r="C1305" s="14" t="s">
        <v>3519</v>
      </c>
      <c r="D1305" s="16">
        <v>45840</v>
      </c>
      <c r="E1305" s="16">
        <v>46055</v>
      </c>
      <c r="F1305" s="14" t="s">
        <v>3182</v>
      </c>
      <c r="G1305" s="14" t="s">
        <v>3118</v>
      </c>
      <c r="H1305" s="14" t="s">
        <v>5602</v>
      </c>
      <c r="I1305" s="15">
        <v>600</v>
      </c>
      <c r="J1305" s="77">
        <v>1</v>
      </c>
      <c r="K1305" s="92"/>
    </row>
    <row r="1306" spans="1:11" ht="12.5" x14ac:dyDescent="0.25">
      <c r="A1306" s="14" t="s">
        <v>2995</v>
      </c>
      <c r="B1306" s="14" t="s">
        <v>5306</v>
      </c>
      <c r="C1306" s="14" t="s">
        <v>3524</v>
      </c>
      <c r="D1306" s="16">
        <v>45840</v>
      </c>
      <c r="E1306" s="16">
        <v>46055</v>
      </c>
      <c r="F1306" s="14" t="s">
        <v>3203</v>
      </c>
      <c r="G1306" s="14" t="s">
        <v>3118</v>
      </c>
      <c r="H1306" s="14" t="s">
        <v>5602</v>
      </c>
      <c r="I1306" s="15">
        <v>600</v>
      </c>
      <c r="J1306" s="77">
        <v>1</v>
      </c>
      <c r="K1306" s="92"/>
    </row>
    <row r="1307" spans="1:11" ht="12.5" x14ac:dyDescent="0.25">
      <c r="A1307" s="14" t="s">
        <v>2995</v>
      </c>
      <c r="B1307" s="14" t="s">
        <v>5306</v>
      </c>
      <c r="C1307" s="14" t="s">
        <v>4361</v>
      </c>
      <c r="D1307" s="16">
        <v>45874</v>
      </c>
      <c r="E1307" s="16">
        <v>46055</v>
      </c>
      <c r="F1307" s="14" t="s">
        <v>5196</v>
      </c>
      <c r="G1307" s="14" t="s">
        <v>3118</v>
      </c>
      <c r="H1307" s="14" t="s">
        <v>5602</v>
      </c>
      <c r="I1307" s="15">
        <v>600</v>
      </c>
      <c r="J1307" s="77">
        <v>1</v>
      </c>
      <c r="K1307" s="92"/>
    </row>
    <row r="1308" spans="1:11" ht="12.5" x14ac:dyDescent="0.25">
      <c r="A1308" s="14" t="s">
        <v>2995</v>
      </c>
      <c r="B1308" s="14" t="s">
        <v>5306</v>
      </c>
      <c r="C1308" s="14" t="s">
        <v>5067</v>
      </c>
      <c r="D1308" s="16">
        <v>45874</v>
      </c>
      <c r="E1308" s="16">
        <v>46055</v>
      </c>
      <c r="F1308" s="14" t="s">
        <v>3160</v>
      </c>
      <c r="G1308" s="14" t="s">
        <v>3118</v>
      </c>
      <c r="H1308" s="14" t="s">
        <v>5602</v>
      </c>
      <c r="I1308" s="15">
        <v>600</v>
      </c>
      <c r="J1308" s="77">
        <v>1</v>
      </c>
      <c r="K1308" s="92"/>
    </row>
    <row r="1309" spans="1:11" ht="12.5" x14ac:dyDescent="0.25">
      <c r="A1309" s="14" t="s">
        <v>2995</v>
      </c>
      <c r="B1309" s="14" t="s">
        <v>5306</v>
      </c>
      <c r="C1309" s="14" t="s">
        <v>3409</v>
      </c>
      <c r="D1309" s="16">
        <v>45875</v>
      </c>
      <c r="E1309" s="16">
        <v>46055</v>
      </c>
      <c r="F1309" s="14" t="s">
        <v>5603</v>
      </c>
      <c r="G1309" s="14" t="s">
        <v>3118</v>
      </c>
      <c r="H1309" s="14" t="s">
        <v>5602</v>
      </c>
      <c r="I1309" s="15">
        <v>600</v>
      </c>
      <c r="J1309" s="77">
        <v>1</v>
      </c>
      <c r="K1309" s="92"/>
    </row>
    <row r="1310" spans="1:11" ht="30" x14ac:dyDescent="0.25">
      <c r="A1310" s="14" t="s">
        <v>2995</v>
      </c>
      <c r="B1310" s="14" t="s">
        <v>5306</v>
      </c>
      <c r="C1310" s="14" t="s">
        <v>3214</v>
      </c>
      <c r="D1310" s="16">
        <v>45792</v>
      </c>
      <c r="E1310" s="16">
        <v>46055</v>
      </c>
      <c r="F1310" s="14" t="s">
        <v>5604</v>
      </c>
      <c r="G1310" s="14" t="s">
        <v>4351</v>
      </c>
      <c r="H1310" s="14" t="s">
        <v>5605</v>
      </c>
      <c r="I1310" s="15">
        <v>350</v>
      </c>
      <c r="J1310" s="77">
        <v>1</v>
      </c>
      <c r="K1310" s="92"/>
    </row>
    <row r="1311" spans="1:11" ht="12.5" x14ac:dyDescent="0.25">
      <c r="A1311" s="14" t="s">
        <v>2995</v>
      </c>
      <c r="B1311" s="14" t="s">
        <v>5306</v>
      </c>
      <c r="C1311" s="14" t="s">
        <v>3210</v>
      </c>
      <c r="D1311" s="16">
        <v>45818</v>
      </c>
      <c r="E1311" s="16">
        <v>46055</v>
      </c>
      <c r="F1311" s="14" t="s">
        <v>5603</v>
      </c>
      <c r="G1311" s="14" t="s">
        <v>4351</v>
      </c>
      <c r="H1311" s="14" t="s">
        <v>5605</v>
      </c>
      <c r="I1311" s="15">
        <v>350</v>
      </c>
      <c r="J1311" s="77">
        <v>1</v>
      </c>
      <c r="K1311" s="92"/>
    </row>
    <row r="1312" spans="1:11" ht="12.5" x14ac:dyDescent="0.25">
      <c r="A1312" s="14" t="s">
        <v>2995</v>
      </c>
      <c r="B1312" s="14" t="s">
        <v>5306</v>
      </c>
      <c r="C1312" s="14" t="s">
        <v>3431</v>
      </c>
      <c r="D1312" s="16">
        <v>45938</v>
      </c>
      <c r="E1312" s="16">
        <v>46055</v>
      </c>
      <c r="F1312" s="14" t="s">
        <v>5211</v>
      </c>
      <c r="G1312" s="14" t="s">
        <v>4351</v>
      </c>
      <c r="H1312" s="14" t="s">
        <v>5605</v>
      </c>
      <c r="I1312" s="15">
        <v>450</v>
      </c>
      <c r="J1312" s="77">
        <v>1</v>
      </c>
      <c r="K1312" s="92"/>
    </row>
    <row r="1313" spans="1:11" ht="12.5" x14ac:dyDescent="0.25">
      <c r="A1313" s="14" t="s">
        <v>2995</v>
      </c>
      <c r="B1313" s="14" t="s">
        <v>5306</v>
      </c>
      <c r="C1313" s="14" t="s">
        <v>3442</v>
      </c>
      <c r="D1313" s="16">
        <v>45965</v>
      </c>
      <c r="E1313" s="16">
        <v>46055</v>
      </c>
      <c r="F1313" s="14" t="s">
        <v>5441</v>
      </c>
      <c r="G1313" s="14" t="s">
        <v>4351</v>
      </c>
      <c r="H1313" s="14" t="s">
        <v>5605</v>
      </c>
      <c r="I1313" s="15">
        <v>450</v>
      </c>
      <c r="J1313" s="77">
        <v>1</v>
      </c>
      <c r="K1313" s="92"/>
    </row>
    <row r="1314" spans="1:11" ht="20" x14ac:dyDescent="0.25">
      <c r="A1314" s="14" t="s">
        <v>2995</v>
      </c>
      <c r="B1314" s="14" t="s">
        <v>5306</v>
      </c>
      <c r="C1314" s="14" t="s">
        <v>3883</v>
      </c>
      <c r="D1314" s="16">
        <v>45757</v>
      </c>
      <c r="E1314" s="16">
        <v>46055</v>
      </c>
      <c r="F1314" s="14" t="s">
        <v>5606</v>
      </c>
      <c r="G1314" s="14" t="s">
        <v>4351</v>
      </c>
      <c r="H1314" s="14" t="s">
        <v>5605</v>
      </c>
      <c r="I1314" s="15">
        <v>200</v>
      </c>
      <c r="J1314" s="77">
        <v>1</v>
      </c>
      <c r="K1314" s="92"/>
    </row>
    <row r="1315" spans="1:11" ht="20" x14ac:dyDescent="0.25">
      <c r="A1315" s="14" t="s">
        <v>2995</v>
      </c>
      <c r="B1315" s="14" t="s">
        <v>5306</v>
      </c>
      <c r="C1315" s="14" t="s">
        <v>3883</v>
      </c>
      <c r="D1315" s="16">
        <v>45789</v>
      </c>
      <c r="E1315" s="16">
        <v>46055</v>
      </c>
      <c r="F1315" s="14" t="s">
        <v>5607</v>
      </c>
      <c r="G1315" s="14" t="s">
        <v>4351</v>
      </c>
      <c r="H1315" s="14" t="s">
        <v>5605</v>
      </c>
      <c r="I1315" s="15">
        <v>200</v>
      </c>
      <c r="J1315" s="77">
        <v>1</v>
      </c>
      <c r="K1315" s="92"/>
    </row>
    <row r="1316" spans="1:11" ht="20" x14ac:dyDescent="0.25">
      <c r="A1316" s="14" t="s">
        <v>2995</v>
      </c>
      <c r="B1316" s="14" t="s">
        <v>5306</v>
      </c>
      <c r="C1316" s="14" t="s">
        <v>3883</v>
      </c>
      <c r="D1316" s="16">
        <v>45821</v>
      </c>
      <c r="E1316" s="16">
        <v>46055</v>
      </c>
      <c r="F1316" s="14" t="s">
        <v>5608</v>
      </c>
      <c r="G1316" s="14" t="s">
        <v>4351</v>
      </c>
      <c r="H1316" s="14" t="s">
        <v>5605</v>
      </c>
      <c r="I1316" s="15">
        <v>200</v>
      </c>
      <c r="J1316" s="77">
        <v>1</v>
      </c>
      <c r="K1316" s="92"/>
    </row>
    <row r="1317" spans="1:11" ht="20" x14ac:dyDescent="0.25">
      <c r="A1317" s="14" t="s">
        <v>2995</v>
      </c>
      <c r="B1317" s="14" t="s">
        <v>5306</v>
      </c>
      <c r="C1317" s="14" t="s">
        <v>3883</v>
      </c>
      <c r="D1317" s="16">
        <v>45859</v>
      </c>
      <c r="E1317" s="16">
        <v>46055</v>
      </c>
      <c r="F1317" s="14" t="s">
        <v>5609</v>
      </c>
      <c r="G1317" s="14" t="s">
        <v>4351</v>
      </c>
      <c r="H1317" s="14" t="s">
        <v>5605</v>
      </c>
      <c r="I1317" s="15">
        <v>100</v>
      </c>
      <c r="J1317" s="77">
        <v>1</v>
      </c>
      <c r="K1317" s="92"/>
    </row>
    <row r="1318" spans="1:11" ht="20" x14ac:dyDescent="0.25">
      <c r="A1318" s="14" t="s">
        <v>2995</v>
      </c>
      <c r="B1318" s="14" t="s">
        <v>5306</v>
      </c>
      <c r="C1318" s="14" t="s">
        <v>3883</v>
      </c>
      <c r="D1318" s="16">
        <v>45859</v>
      </c>
      <c r="E1318" s="16">
        <v>46055</v>
      </c>
      <c r="F1318" s="14" t="s">
        <v>5610</v>
      </c>
      <c r="G1318" s="14" t="s">
        <v>4351</v>
      </c>
      <c r="H1318" s="14" t="s">
        <v>5605</v>
      </c>
      <c r="I1318" s="15">
        <v>99</v>
      </c>
      <c r="J1318" s="77">
        <v>1</v>
      </c>
      <c r="K1318" s="92"/>
    </row>
    <row r="1319" spans="1:11" ht="30" x14ac:dyDescent="0.25">
      <c r="A1319" s="14" t="s">
        <v>2995</v>
      </c>
      <c r="B1319" s="14" t="s">
        <v>5306</v>
      </c>
      <c r="C1319" s="14" t="s">
        <v>3020</v>
      </c>
      <c r="D1319" s="16">
        <v>45700</v>
      </c>
      <c r="E1319" s="16">
        <v>46055</v>
      </c>
      <c r="F1319" s="14" t="s">
        <v>5611</v>
      </c>
      <c r="G1319" s="14" t="s">
        <v>2640</v>
      </c>
      <c r="H1319" s="14" t="s">
        <v>3017</v>
      </c>
      <c r="I1319" s="15">
        <v>590</v>
      </c>
      <c r="J1319" s="77">
        <v>1</v>
      </c>
      <c r="K1319" s="92"/>
    </row>
    <row r="1320" spans="1:11" ht="12.5" x14ac:dyDescent="0.25">
      <c r="A1320" s="14" t="s">
        <v>2995</v>
      </c>
      <c r="B1320" s="14" t="s">
        <v>5306</v>
      </c>
      <c r="C1320" s="14" t="s">
        <v>3015</v>
      </c>
      <c r="D1320" s="16">
        <v>45726</v>
      </c>
      <c r="E1320" s="16">
        <v>46055</v>
      </c>
      <c r="F1320" s="14" t="s">
        <v>3182</v>
      </c>
      <c r="G1320" s="14" t="s">
        <v>2640</v>
      </c>
      <c r="H1320" s="14" t="s">
        <v>3017</v>
      </c>
      <c r="I1320" s="15">
        <v>700</v>
      </c>
      <c r="J1320" s="77">
        <v>1</v>
      </c>
      <c r="K1320" s="92"/>
    </row>
    <row r="1321" spans="1:11" ht="12.5" x14ac:dyDescent="0.25">
      <c r="A1321" s="14" t="s">
        <v>2995</v>
      </c>
      <c r="B1321" s="14" t="s">
        <v>5306</v>
      </c>
      <c r="C1321" s="14" t="s">
        <v>3173</v>
      </c>
      <c r="D1321" s="16">
        <v>45757</v>
      </c>
      <c r="E1321" s="16">
        <v>46055</v>
      </c>
      <c r="F1321" s="14" t="s">
        <v>5612</v>
      </c>
      <c r="G1321" s="14" t="s">
        <v>2640</v>
      </c>
      <c r="H1321" s="14" t="s">
        <v>3017</v>
      </c>
      <c r="I1321" s="15">
        <v>620</v>
      </c>
      <c r="J1321" s="77">
        <v>1</v>
      </c>
      <c r="K1321" s="92"/>
    </row>
    <row r="1322" spans="1:11" ht="30" x14ac:dyDescent="0.25">
      <c r="A1322" s="14" t="s">
        <v>2995</v>
      </c>
      <c r="B1322" s="14" t="s">
        <v>5306</v>
      </c>
      <c r="C1322" s="14" t="s">
        <v>3500</v>
      </c>
      <c r="D1322" s="16">
        <v>45944</v>
      </c>
      <c r="E1322" s="16">
        <v>46055</v>
      </c>
      <c r="F1322" s="14" t="s">
        <v>5613</v>
      </c>
      <c r="G1322" s="14" t="s">
        <v>2640</v>
      </c>
      <c r="H1322" s="14" t="s">
        <v>3017</v>
      </c>
      <c r="I1322" s="15">
        <v>451</v>
      </c>
      <c r="J1322" s="77">
        <v>1</v>
      </c>
      <c r="K1322" s="92"/>
    </row>
    <row r="1323" spans="1:11" ht="12.5" x14ac:dyDescent="0.25">
      <c r="A1323" s="14" t="s">
        <v>2995</v>
      </c>
      <c r="B1323" s="14" t="s">
        <v>5306</v>
      </c>
      <c r="C1323" s="14" t="s">
        <v>4580</v>
      </c>
      <c r="D1323" s="16">
        <v>45912</v>
      </c>
      <c r="E1323" s="16">
        <v>46055</v>
      </c>
      <c r="F1323" s="14" t="s">
        <v>5197</v>
      </c>
      <c r="G1323" s="14" t="s">
        <v>2640</v>
      </c>
      <c r="H1323" s="14" t="s">
        <v>3017</v>
      </c>
      <c r="I1323" s="15">
        <v>700</v>
      </c>
      <c r="J1323" s="77">
        <v>1</v>
      </c>
      <c r="K1323" s="92"/>
    </row>
    <row r="1324" spans="1:11" ht="40" x14ac:dyDescent="0.25">
      <c r="A1324" s="14" t="s">
        <v>2995</v>
      </c>
      <c r="B1324" s="14" t="s">
        <v>5306</v>
      </c>
      <c r="C1324" s="14" t="s">
        <v>5614</v>
      </c>
      <c r="D1324" s="16">
        <v>45909</v>
      </c>
      <c r="E1324" s="16">
        <v>46055</v>
      </c>
      <c r="F1324" s="14" t="s">
        <v>5615</v>
      </c>
      <c r="G1324" s="14" t="s">
        <v>2262</v>
      </c>
      <c r="H1324" s="14" t="s">
        <v>5616</v>
      </c>
      <c r="I1324" s="15">
        <v>2147.6999999999998</v>
      </c>
      <c r="J1324" s="77">
        <v>1</v>
      </c>
      <c r="K1324" s="92"/>
    </row>
    <row r="1325" spans="1:11" ht="20" x14ac:dyDescent="0.25">
      <c r="A1325" s="14" t="s">
        <v>2995</v>
      </c>
      <c r="B1325" s="14" t="s">
        <v>5306</v>
      </c>
      <c r="C1325" s="14" t="s">
        <v>5617</v>
      </c>
      <c r="D1325" s="16">
        <v>45803</v>
      </c>
      <c r="E1325" s="16">
        <v>46055</v>
      </c>
      <c r="F1325" s="14" t="s">
        <v>5618</v>
      </c>
      <c r="G1325" s="14" t="s">
        <v>2262</v>
      </c>
      <c r="H1325" s="14" t="s">
        <v>5616</v>
      </c>
      <c r="I1325" s="15">
        <v>1276.02</v>
      </c>
      <c r="J1325" s="77">
        <v>1</v>
      </c>
      <c r="K1325" s="92"/>
    </row>
    <row r="1326" spans="1:11" ht="20" x14ac:dyDescent="0.25">
      <c r="A1326" s="14" t="s">
        <v>2995</v>
      </c>
      <c r="B1326" s="14" t="s">
        <v>5306</v>
      </c>
      <c r="C1326" s="14" t="s">
        <v>5619</v>
      </c>
      <c r="D1326" s="16">
        <v>46009</v>
      </c>
      <c r="E1326" s="16">
        <v>46055</v>
      </c>
      <c r="F1326" s="14" t="s">
        <v>5620</v>
      </c>
      <c r="G1326" s="14" t="s">
        <v>2262</v>
      </c>
      <c r="H1326" s="14" t="s">
        <v>5616</v>
      </c>
      <c r="I1326" s="15">
        <v>428.28</v>
      </c>
      <c r="J1326" s="77">
        <v>1</v>
      </c>
      <c r="K1326" s="92"/>
    </row>
    <row r="1327" spans="1:11" ht="30" x14ac:dyDescent="0.25">
      <c r="A1327" s="14" t="s">
        <v>2995</v>
      </c>
      <c r="B1327" s="14" t="s">
        <v>5306</v>
      </c>
      <c r="C1327" s="14" t="s">
        <v>5621</v>
      </c>
      <c r="D1327" s="16">
        <v>45832</v>
      </c>
      <c r="E1327" s="16">
        <v>46055</v>
      </c>
      <c r="F1327" s="14" t="s">
        <v>5622</v>
      </c>
      <c r="G1327" s="14" t="s">
        <v>4366</v>
      </c>
      <c r="H1327" s="14" t="s">
        <v>4367</v>
      </c>
      <c r="I1327" s="15">
        <v>750</v>
      </c>
      <c r="J1327" s="77">
        <v>1</v>
      </c>
      <c r="K1327" s="92"/>
    </row>
    <row r="1328" spans="1:11" ht="20" x14ac:dyDescent="0.25">
      <c r="A1328" s="14" t="s">
        <v>2995</v>
      </c>
      <c r="B1328" s="14" t="s">
        <v>5306</v>
      </c>
      <c r="C1328" s="14" t="s">
        <v>5623</v>
      </c>
      <c r="D1328" s="16">
        <v>45775</v>
      </c>
      <c r="E1328" s="16">
        <v>46055</v>
      </c>
      <c r="F1328" s="14" t="s">
        <v>5624</v>
      </c>
      <c r="G1328" s="14" t="s">
        <v>4366</v>
      </c>
      <c r="H1328" s="14" t="s">
        <v>4367</v>
      </c>
      <c r="I1328" s="15">
        <v>1549.8</v>
      </c>
      <c r="J1328" s="77">
        <v>1</v>
      </c>
      <c r="K1328" s="92"/>
    </row>
    <row r="1329" spans="1:11" ht="20" x14ac:dyDescent="0.25">
      <c r="A1329" s="14" t="s">
        <v>2995</v>
      </c>
      <c r="B1329" s="14" t="s">
        <v>5306</v>
      </c>
      <c r="C1329" s="14" t="s">
        <v>5625</v>
      </c>
      <c r="D1329" s="16">
        <v>45825</v>
      </c>
      <c r="E1329" s="16">
        <v>46055</v>
      </c>
      <c r="F1329" s="14" t="s">
        <v>5626</v>
      </c>
      <c r="G1329" s="14" t="s">
        <v>4366</v>
      </c>
      <c r="H1329" s="14" t="s">
        <v>4367</v>
      </c>
      <c r="I1329" s="15">
        <v>1014.75</v>
      </c>
      <c r="J1329" s="77">
        <v>1</v>
      </c>
      <c r="K1329" s="92"/>
    </row>
    <row r="1330" spans="1:11" ht="12.5" x14ac:dyDescent="0.25">
      <c r="A1330" s="14" t="s">
        <v>2995</v>
      </c>
      <c r="B1330" s="14" t="s">
        <v>5306</v>
      </c>
      <c r="C1330" s="14" t="s">
        <v>5627</v>
      </c>
      <c r="D1330" s="16">
        <v>45722</v>
      </c>
      <c r="E1330" s="16">
        <v>46055</v>
      </c>
      <c r="F1330" s="14" t="s">
        <v>5628</v>
      </c>
      <c r="G1330" s="14" t="s">
        <v>4366</v>
      </c>
      <c r="H1330" s="14" t="s">
        <v>4367</v>
      </c>
      <c r="I1330" s="15">
        <v>510</v>
      </c>
      <c r="J1330" s="77">
        <v>1</v>
      </c>
      <c r="K1330" s="92"/>
    </row>
    <row r="1331" spans="1:11" ht="12.5" x14ac:dyDescent="0.25">
      <c r="A1331" s="14" t="s">
        <v>2995</v>
      </c>
      <c r="B1331" s="14" t="s">
        <v>5306</v>
      </c>
      <c r="C1331" s="14" t="s">
        <v>5629</v>
      </c>
      <c r="D1331" s="16">
        <v>45940</v>
      </c>
      <c r="E1331" s="16">
        <v>46055</v>
      </c>
      <c r="F1331" s="14" t="s">
        <v>5630</v>
      </c>
      <c r="G1331" s="14" t="s">
        <v>4366</v>
      </c>
      <c r="H1331" s="14" t="s">
        <v>4367</v>
      </c>
      <c r="I1331" s="15">
        <v>315</v>
      </c>
      <c r="J1331" s="77">
        <v>1</v>
      </c>
      <c r="K1331" s="92"/>
    </row>
    <row r="1332" spans="1:11" ht="20" x14ac:dyDescent="0.25">
      <c r="A1332" s="14" t="s">
        <v>2995</v>
      </c>
      <c r="B1332" s="14" t="s">
        <v>5306</v>
      </c>
      <c r="C1332" s="14" t="s">
        <v>5631</v>
      </c>
      <c r="D1332" s="16">
        <v>45964</v>
      </c>
      <c r="E1332" s="16">
        <v>46055</v>
      </c>
      <c r="F1332" s="14" t="s">
        <v>5632</v>
      </c>
      <c r="G1332" s="14" t="s">
        <v>4366</v>
      </c>
      <c r="H1332" s="14" t="s">
        <v>4367</v>
      </c>
      <c r="I1332" s="15">
        <v>664.2</v>
      </c>
      <c r="J1332" s="77">
        <v>1</v>
      </c>
      <c r="K1332" s="92"/>
    </row>
    <row r="1333" spans="1:11" ht="20" x14ac:dyDescent="0.25">
      <c r="A1333" s="14" t="s">
        <v>2995</v>
      </c>
      <c r="B1333" s="14" t="s">
        <v>5306</v>
      </c>
      <c r="C1333" s="14" t="s">
        <v>3154</v>
      </c>
      <c r="D1333" s="16">
        <v>45911</v>
      </c>
      <c r="E1333" s="16">
        <v>46055</v>
      </c>
      <c r="F1333" s="14" t="s">
        <v>5633</v>
      </c>
      <c r="G1333" s="14" t="s">
        <v>4366</v>
      </c>
      <c r="H1333" s="14" t="s">
        <v>4367</v>
      </c>
      <c r="I1333" s="15">
        <v>726</v>
      </c>
      <c r="J1333" s="77">
        <v>1</v>
      </c>
      <c r="K1333" s="92"/>
    </row>
    <row r="1334" spans="1:11" ht="20" x14ac:dyDescent="0.25">
      <c r="A1334" s="14" t="s">
        <v>2995</v>
      </c>
      <c r="B1334" s="14" t="s">
        <v>5306</v>
      </c>
      <c r="C1334" s="14" t="s">
        <v>4262</v>
      </c>
      <c r="D1334" s="16">
        <v>45911</v>
      </c>
      <c r="E1334" s="16">
        <v>46055</v>
      </c>
      <c r="F1334" s="14" t="s">
        <v>5634</v>
      </c>
      <c r="G1334" s="14" t="s">
        <v>4366</v>
      </c>
      <c r="H1334" s="14" t="s">
        <v>4367</v>
      </c>
      <c r="I1334" s="15">
        <v>95.25</v>
      </c>
      <c r="J1334" s="77">
        <v>1</v>
      </c>
      <c r="K1334" s="92"/>
    </row>
    <row r="1335" spans="1:11" ht="30" x14ac:dyDescent="0.25">
      <c r="A1335" s="14" t="s">
        <v>2995</v>
      </c>
      <c r="B1335" s="14" t="s">
        <v>5306</v>
      </c>
      <c r="C1335" s="14" t="s">
        <v>5635</v>
      </c>
      <c r="D1335" s="16">
        <v>45707</v>
      </c>
      <c r="E1335" s="16">
        <v>46056</v>
      </c>
      <c r="F1335" s="14" t="s">
        <v>5636</v>
      </c>
      <c r="G1335" s="14" t="s">
        <v>5637</v>
      </c>
      <c r="H1335" s="14" t="s">
        <v>5638</v>
      </c>
      <c r="I1335" s="15">
        <v>720.26</v>
      </c>
      <c r="J1335" s="77">
        <v>1</v>
      </c>
      <c r="K1335" s="92"/>
    </row>
    <row r="1336" spans="1:11" ht="12.5" x14ac:dyDescent="0.25">
      <c r="A1336" s="14" t="s">
        <v>2995</v>
      </c>
      <c r="B1336" s="14" t="s">
        <v>5306</v>
      </c>
      <c r="C1336" s="14" t="s">
        <v>5639</v>
      </c>
      <c r="D1336" s="16">
        <v>45762</v>
      </c>
      <c r="E1336" s="16">
        <v>46056</v>
      </c>
      <c r="F1336" s="14" t="s">
        <v>3198</v>
      </c>
      <c r="G1336" s="14" t="s">
        <v>5637</v>
      </c>
      <c r="H1336" s="14" t="s">
        <v>5638</v>
      </c>
      <c r="I1336" s="15">
        <v>1749.9</v>
      </c>
      <c r="J1336" s="77">
        <v>1</v>
      </c>
      <c r="K1336" s="92"/>
    </row>
    <row r="1337" spans="1:11" ht="12.5" x14ac:dyDescent="0.25">
      <c r="A1337" s="14" t="s">
        <v>2995</v>
      </c>
      <c r="B1337" s="14" t="s">
        <v>5306</v>
      </c>
      <c r="C1337" s="14" t="s">
        <v>5640</v>
      </c>
      <c r="D1337" s="16">
        <v>45922</v>
      </c>
      <c r="E1337" s="16">
        <v>46056</v>
      </c>
      <c r="F1337" s="14" t="s">
        <v>4311</v>
      </c>
      <c r="G1337" s="14" t="s">
        <v>5637</v>
      </c>
      <c r="H1337" s="14" t="s">
        <v>5638</v>
      </c>
      <c r="I1337" s="15">
        <v>1694.84</v>
      </c>
      <c r="J1337" s="77">
        <v>1</v>
      </c>
      <c r="K1337" s="92"/>
    </row>
    <row r="1338" spans="1:11" ht="30" x14ac:dyDescent="0.25">
      <c r="A1338" s="14" t="s">
        <v>2995</v>
      </c>
      <c r="B1338" s="14" t="s">
        <v>5306</v>
      </c>
      <c r="C1338" s="14" t="s">
        <v>5641</v>
      </c>
      <c r="D1338" s="16">
        <v>45791</v>
      </c>
      <c r="E1338" s="16">
        <v>46056</v>
      </c>
      <c r="F1338" s="14" t="s">
        <v>5642</v>
      </c>
      <c r="G1338" s="14" t="s">
        <v>3026</v>
      </c>
      <c r="H1338" s="14" t="s">
        <v>5643</v>
      </c>
      <c r="I1338" s="15">
        <v>346.86</v>
      </c>
      <c r="J1338" s="77">
        <v>1</v>
      </c>
      <c r="K1338" s="92"/>
    </row>
    <row r="1339" spans="1:11" ht="12.5" x14ac:dyDescent="0.25">
      <c r="A1339" s="14" t="s">
        <v>2995</v>
      </c>
      <c r="B1339" s="14" t="s">
        <v>5306</v>
      </c>
      <c r="C1339" s="14" t="s">
        <v>5644</v>
      </c>
      <c r="D1339" s="16">
        <v>45791</v>
      </c>
      <c r="E1339" s="16">
        <v>46056</v>
      </c>
      <c r="F1339" s="14" t="s">
        <v>5645</v>
      </c>
      <c r="G1339" s="14" t="s">
        <v>3026</v>
      </c>
      <c r="H1339" s="14" t="s">
        <v>5643</v>
      </c>
      <c r="I1339" s="15">
        <v>386.22</v>
      </c>
      <c r="J1339" s="77">
        <v>1</v>
      </c>
      <c r="K1339" s="92"/>
    </row>
    <row r="1340" spans="1:11" ht="12.5" x14ac:dyDescent="0.25">
      <c r="A1340" s="14" t="s">
        <v>2995</v>
      </c>
      <c r="B1340" s="14" t="s">
        <v>5306</v>
      </c>
      <c r="C1340" s="14" t="s">
        <v>5646</v>
      </c>
      <c r="D1340" s="16">
        <v>45902</v>
      </c>
      <c r="E1340" s="16">
        <v>46056</v>
      </c>
      <c r="F1340" s="14" t="s">
        <v>5647</v>
      </c>
      <c r="G1340" s="14" t="s">
        <v>3026</v>
      </c>
      <c r="H1340" s="14" t="s">
        <v>5643</v>
      </c>
      <c r="I1340" s="15">
        <v>70</v>
      </c>
      <c r="J1340" s="77">
        <v>1</v>
      </c>
      <c r="K1340" s="92"/>
    </row>
    <row r="1341" spans="1:11" ht="12.5" x14ac:dyDescent="0.25">
      <c r="A1341" s="14" t="s">
        <v>2995</v>
      </c>
      <c r="B1341" s="14" t="s">
        <v>5306</v>
      </c>
      <c r="C1341" s="14" t="s">
        <v>5648</v>
      </c>
      <c r="D1341" s="16">
        <v>45699</v>
      </c>
      <c r="E1341" s="16">
        <v>46056</v>
      </c>
      <c r="F1341" s="14" t="s">
        <v>5649</v>
      </c>
      <c r="G1341" s="14" t="s">
        <v>3026</v>
      </c>
      <c r="H1341" s="14" t="s">
        <v>5643</v>
      </c>
      <c r="I1341" s="15">
        <v>344</v>
      </c>
      <c r="J1341" s="77">
        <v>1</v>
      </c>
      <c r="K1341" s="92"/>
    </row>
    <row r="1342" spans="1:11" ht="12.5" x14ac:dyDescent="0.25">
      <c r="A1342" s="14" t="s">
        <v>2995</v>
      </c>
      <c r="B1342" s="14" t="s">
        <v>5306</v>
      </c>
      <c r="C1342" s="14" t="s">
        <v>3880</v>
      </c>
      <c r="D1342" s="16">
        <v>45706</v>
      </c>
      <c r="E1342" s="16">
        <v>46056</v>
      </c>
      <c r="F1342" s="14" t="s">
        <v>5650</v>
      </c>
      <c r="G1342" s="14" t="s">
        <v>3026</v>
      </c>
      <c r="H1342" s="14" t="s">
        <v>5643</v>
      </c>
      <c r="I1342" s="15">
        <v>325.95</v>
      </c>
      <c r="J1342" s="77">
        <v>1</v>
      </c>
      <c r="K1342" s="92"/>
    </row>
    <row r="1343" spans="1:11" ht="12.5" x14ac:dyDescent="0.25">
      <c r="A1343" s="14" t="s">
        <v>2995</v>
      </c>
      <c r="B1343" s="14" t="s">
        <v>5306</v>
      </c>
      <c r="C1343" s="14" t="s">
        <v>3028</v>
      </c>
      <c r="D1343" s="16">
        <v>45706</v>
      </c>
      <c r="E1343" s="16">
        <v>46056</v>
      </c>
      <c r="F1343" s="14" t="s">
        <v>5651</v>
      </c>
      <c r="G1343" s="14" t="s">
        <v>3026</v>
      </c>
      <c r="H1343" s="14" t="s">
        <v>5643</v>
      </c>
      <c r="I1343" s="15">
        <v>215.25</v>
      </c>
      <c r="J1343" s="77">
        <v>1</v>
      </c>
      <c r="K1343" s="92"/>
    </row>
    <row r="1344" spans="1:11" ht="12.5" x14ac:dyDescent="0.25">
      <c r="A1344" s="14" t="s">
        <v>2995</v>
      </c>
      <c r="B1344" s="14" t="s">
        <v>5306</v>
      </c>
      <c r="C1344" s="14" t="s">
        <v>3314</v>
      </c>
      <c r="D1344" s="16">
        <v>45706</v>
      </c>
      <c r="E1344" s="16">
        <v>46056</v>
      </c>
      <c r="F1344" s="14" t="s">
        <v>5652</v>
      </c>
      <c r="G1344" s="14" t="s">
        <v>3026</v>
      </c>
      <c r="H1344" s="14" t="s">
        <v>5643</v>
      </c>
      <c r="I1344" s="15">
        <v>371.46</v>
      </c>
      <c r="J1344" s="77">
        <v>1</v>
      </c>
      <c r="K1344" s="92"/>
    </row>
    <row r="1345" spans="1:11" ht="12.5" x14ac:dyDescent="0.25">
      <c r="A1345" s="14" t="s">
        <v>2995</v>
      </c>
      <c r="B1345" s="14" t="s">
        <v>5306</v>
      </c>
      <c r="C1345" s="14" t="s">
        <v>3489</v>
      </c>
      <c r="D1345" s="16">
        <v>45706</v>
      </c>
      <c r="E1345" s="16">
        <v>46056</v>
      </c>
      <c r="F1345" s="14" t="s">
        <v>5653</v>
      </c>
      <c r="G1345" s="14" t="s">
        <v>3026</v>
      </c>
      <c r="H1345" s="14" t="s">
        <v>5643</v>
      </c>
      <c r="I1345" s="15">
        <v>371.46</v>
      </c>
      <c r="J1345" s="77">
        <v>1</v>
      </c>
      <c r="K1345" s="92"/>
    </row>
    <row r="1346" spans="1:11" ht="12.5" x14ac:dyDescent="0.25">
      <c r="A1346" s="14" t="s">
        <v>2995</v>
      </c>
      <c r="B1346" s="14" t="s">
        <v>5306</v>
      </c>
      <c r="C1346" s="14" t="s">
        <v>5293</v>
      </c>
      <c r="D1346" s="16">
        <v>45747</v>
      </c>
      <c r="E1346" s="16">
        <v>46056</v>
      </c>
      <c r="F1346" s="14" t="s">
        <v>5587</v>
      </c>
      <c r="G1346" s="14" t="s">
        <v>3026</v>
      </c>
      <c r="H1346" s="14" t="s">
        <v>5643</v>
      </c>
      <c r="I1346" s="15">
        <v>34</v>
      </c>
      <c r="J1346" s="77">
        <v>1</v>
      </c>
      <c r="K1346" s="92"/>
    </row>
    <row r="1347" spans="1:11" ht="12.5" x14ac:dyDescent="0.25">
      <c r="A1347" s="14" t="s">
        <v>2995</v>
      </c>
      <c r="B1347" s="14" t="s">
        <v>5306</v>
      </c>
      <c r="C1347" s="14" t="s">
        <v>3562</v>
      </c>
      <c r="D1347" s="16">
        <v>45747</v>
      </c>
      <c r="E1347" s="16">
        <v>46056</v>
      </c>
      <c r="F1347" s="14" t="s">
        <v>5587</v>
      </c>
      <c r="G1347" s="14" t="s">
        <v>3026</v>
      </c>
      <c r="H1347" s="14" t="s">
        <v>5643</v>
      </c>
      <c r="I1347" s="15">
        <v>102.22</v>
      </c>
      <c r="J1347" s="77">
        <v>1</v>
      </c>
      <c r="K1347" s="92"/>
    </row>
    <row r="1348" spans="1:11" ht="12.5" x14ac:dyDescent="0.25">
      <c r="A1348" s="14" t="s">
        <v>2995</v>
      </c>
      <c r="B1348" s="14" t="s">
        <v>5306</v>
      </c>
      <c r="C1348" s="14" t="s">
        <v>3223</v>
      </c>
      <c r="D1348" s="16">
        <v>45761</v>
      </c>
      <c r="E1348" s="16">
        <v>46056</v>
      </c>
      <c r="F1348" s="14" t="s">
        <v>5654</v>
      </c>
      <c r="G1348" s="14" t="s">
        <v>3026</v>
      </c>
      <c r="H1348" s="14" t="s">
        <v>5643</v>
      </c>
      <c r="I1348" s="15">
        <v>375.15</v>
      </c>
      <c r="J1348" s="77">
        <v>1</v>
      </c>
      <c r="K1348" s="92"/>
    </row>
    <row r="1349" spans="1:11" ht="12.5" x14ac:dyDescent="0.25">
      <c r="A1349" s="14" t="s">
        <v>2995</v>
      </c>
      <c r="B1349" s="14" t="s">
        <v>5306</v>
      </c>
      <c r="C1349" s="14" t="s">
        <v>4477</v>
      </c>
      <c r="D1349" s="16">
        <v>45761</v>
      </c>
      <c r="E1349" s="16">
        <v>46056</v>
      </c>
      <c r="F1349" s="14" t="s">
        <v>5655</v>
      </c>
      <c r="G1349" s="14" t="s">
        <v>3026</v>
      </c>
      <c r="H1349" s="14" t="s">
        <v>5643</v>
      </c>
      <c r="I1349" s="15">
        <v>227.55</v>
      </c>
      <c r="J1349" s="77">
        <v>1</v>
      </c>
      <c r="K1349" s="92"/>
    </row>
    <row r="1350" spans="1:11" ht="12.5" x14ac:dyDescent="0.25">
      <c r="A1350" s="14" t="s">
        <v>2995</v>
      </c>
      <c r="B1350" s="14" t="s">
        <v>5306</v>
      </c>
      <c r="C1350" s="14" t="s">
        <v>5656</v>
      </c>
      <c r="D1350" s="16">
        <v>45761</v>
      </c>
      <c r="E1350" s="16">
        <v>46056</v>
      </c>
      <c r="F1350" s="14" t="s">
        <v>5657</v>
      </c>
      <c r="G1350" s="14" t="s">
        <v>3026</v>
      </c>
      <c r="H1350" s="14" t="s">
        <v>5643</v>
      </c>
      <c r="I1350" s="15">
        <v>221.88</v>
      </c>
      <c r="J1350" s="77">
        <v>1</v>
      </c>
      <c r="K1350" s="92"/>
    </row>
    <row r="1351" spans="1:11" ht="30" x14ac:dyDescent="0.25">
      <c r="A1351" s="14" t="s">
        <v>2995</v>
      </c>
      <c r="B1351" s="14" t="s">
        <v>5306</v>
      </c>
      <c r="C1351" s="14" t="s">
        <v>4373</v>
      </c>
      <c r="D1351" s="16">
        <v>45777</v>
      </c>
      <c r="E1351" s="16">
        <v>46056</v>
      </c>
      <c r="F1351" s="14" t="s">
        <v>5658</v>
      </c>
      <c r="G1351" s="14" t="s">
        <v>4375</v>
      </c>
      <c r="H1351" s="14" t="s">
        <v>4376</v>
      </c>
      <c r="I1351" s="15">
        <v>240.9</v>
      </c>
      <c r="J1351" s="77">
        <v>1</v>
      </c>
      <c r="K1351" s="92"/>
    </row>
    <row r="1352" spans="1:11" ht="12.5" x14ac:dyDescent="0.25">
      <c r="A1352" s="14" t="s">
        <v>2995</v>
      </c>
      <c r="B1352" s="14" t="s">
        <v>5306</v>
      </c>
      <c r="C1352" s="14" t="s">
        <v>5659</v>
      </c>
      <c r="D1352" s="16">
        <v>45783</v>
      </c>
      <c r="E1352" s="16">
        <v>46056</v>
      </c>
      <c r="F1352" s="14" t="s">
        <v>5660</v>
      </c>
      <c r="G1352" s="14" t="s">
        <v>4375</v>
      </c>
      <c r="H1352" s="14" t="s">
        <v>4376</v>
      </c>
      <c r="I1352" s="15">
        <v>400</v>
      </c>
      <c r="J1352" s="77">
        <v>1</v>
      </c>
      <c r="K1352" s="92"/>
    </row>
    <row r="1353" spans="1:11" ht="12.5" x14ac:dyDescent="0.25">
      <c r="A1353" s="14" t="s">
        <v>2995</v>
      </c>
      <c r="B1353" s="14" t="s">
        <v>5306</v>
      </c>
      <c r="C1353" s="14" t="s">
        <v>5661</v>
      </c>
      <c r="D1353" s="16">
        <v>45846</v>
      </c>
      <c r="E1353" s="16">
        <v>46056</v>
      </c>
      <c r="F1353" s="14" t="s">
        <v>5662</v>
      </c>
      <c r="G1353" s="14" t="s">
        <v>4375</v>
      </c>
      <c r="H1353" s="14" t="s">
        <v>4376</v>
      </c>
      <c r="I1353" s="15">
        <v>220</v>
      </c>
      <c r="J1353" s="77">
        <v>1</v>
      </c>
      <c r="K1353" s="92"/>
    </row>
    <row r="1354" spans="1:11" ht="12.5" x14ac:dyDescent="0.25">
      <c r="A1354" s="14" t="s">
        <v>2995</v>
      </c>
      <c r="B1354" s="14" t="s">
        <v>5306</v>
      </c>
      <c r="C1354" s="14" t="s">
        <v>5663</v>
      </c>
      <c r="D1354" s="16">
        <v>45974</v>
      </c>
      <c r="E1354" s="16">
        <v>46056</v>
      </c>
      <c r="F1354" s="14" t="s">
        <v>5664</v>
      </c>
      <c r="G1354" s="14" t="s">
        <v>4375</v>
      </c>
      <c r="H1354" s="14" t="s">
        <v>4376</v>
      </c>
      <c r="I1354" s="15">
        <v>790.1</v>
      </c>
      <c r="J1354" s="77">
        <v>1</v>
      </c>
      <c r="K1354" s="92"/>
    </row>
    <row r="1355" spans="1:11" ht="30" x14ac:dyDescent="0.25">
      <c r="A1355" s="14" t="s">
        <v>2995</v>
      </c>
      <c r="B1355" s="14" t="s">
        <v>5306</v>
      </c>
      <c r="C1355" s="14" t="s">
        <v>5665</v>
      </c>
      <c r="D1355" s="16">
        <v>45936</v>
      </c>
      <c r="E1355" s="16">
        <v>46056</v>
      </c>
      <c r="F1355" s="14" t="s">
        <v>5666</v>
      </c>
      <c r="G1355" s="14" t="s">
        <v>3034</v>
      </c>
      <c r="H1355" s="14" t="s">
        <v>3035</v>
      </c>
      <c r="I1355" s="15">
        <v>340.6</v>
      </c>
      <c r="J1355" s="77">
        <v>1</v>
      </c>
      <c r="K1355" s="92"/>
    </row>
    <row r="1356" spans="1:11" ht="12.5" x14ac:dyDescent="0.25">
      <c r="A1356" s="14" t="s">
        <v>2995</v>
      </c>
      <c r="B1356" s="14" t="s">
        <v>5306</v>
      </c>
      <c r="C1356" s="14" t="s">
        <v>5667</v>
      </c>
      <c r="D1356" s="16">
        <v>45938</v>
      </c>
      <c r="E1356" s="16">
        <v>46056</v>
      </c>
      <c r="F1356" s="14" t="s">
        <v>5668</v>
      </c>
      <c r="G1356" s="14" t="s">
        <v>3034</v>
      </c>
      <c r="H1356" s="14" t="s">
        <v>3035</v>
      </c>
      <c r="I1356" s="15">
        <v>49.12</v>
      </c>
      <c r="J1356" s="77">
        <v>1</v>
      </c>
      <c r="K1356" s="92"/>
    </row>
    <row r="1357" spans="1:11" ht="20" x14ac:dyDescent="0.25">
      <c r="A1357" s="14" t="s">
        <v>2995</v>
      </c>
      <c r="B1357" s="14" t="s">
        <v>5306</v>
      </c>
      <c r="C1357" s="14" t="s">
        <v>5669</v>
      </c>
      <c r="D1357" s="16">
        <v>45944</v>
      </c>
      <c r="E1357" s="16">
        <v>46056</v>
      </c>
      <c r="F1357" s="14" t="s">
        <v>5670</v>
      </c>
      <c r="G1357" s="14" t="s">
        <v>3034</v>
      </c>
      <c r="H1357" s="14" t="s">
        <v>3035</v>
      </c>
      <c r="I1357" s="15">
        <v>15.28</v>
      </c>
      <c r="J1357" s="77">
        <v>1</v>
      </c>
      <c r="K1357" s="92"/>
    </row>
    <row r="1358" spans="1:11" ht="30" x14ac:dyDescent="0.25">
      <c r="A1358" s="14" t="s">
        <v>2995</v>
      </c>
      <c r="B1358" s="14" t="s">
        <v>5306</v>
      </c>
      <c r="C1358" s="14" t="s">
        <v>5671</v>
      </c>
      <c r="D1358" s="16">
        <v>45895</v>
      </c>
      <c r="E1358" s="16">
        <v>46055</v>
      </c>
      <c r="F1358" s="14" t="s">
        <v>5672</v>
      </c>
      <c r="G1358" s="14" t="s">
        <v>3038</v>
      </c>
      <c r="H1358" s="14" t="s">
        <v>3039</v>
      </c>
      <c r="I1358" s="15">
        <v>2427</v>
      </c>
      <c r="J1358" s="77">
        <v>1</v>
      </c>
      <c r="K1358" s="92"/>
    </row>
    <row r="1359" spans="1:11" ht="40" x14ac:dyDescent="0.25">
      <c r="A1359" s="14" t="s">
        <v>2995</v>
      </c>
      <c r="B1359" s="14" t="s">
        <v>5306</v>
      </c>
      <c r="C1359" s="14" t="s">
        <v>5673</v>
      </c>
      <c r="D1359" s="16">
        <v>45712</v>
      </c>
      <c r="E1359" s="16">
        <v>46056</v>
      </c>
      <c r="F1359" s="14" t="s">
        <v>5674</v>
      </c>
      <c r="G1359" s="14" t="s">
        <v>3044</v>
      </c>
      <c r="H1359" s="14" t="s">
        <v>3045</v>
      </c>
      <c r="I1359" s="15">
        <v>3496.67</v>
      </c>
      <c r="J1359" s="77">
        <v>1</v>
      </c>
      <c r="K1359" s="92"/>
    </row>
    <row r="1360" spans="1:11" ht="12.5" x14ac:dyDescent="0.25">
      <c r="A1360" s="14" t="s">
        <v>2995</v>
      </c>
      <c r="B1360" s="14" t="s">
        <v>5306</v>
      </c>
      <c r="C1360" s="14" t="s">
        <v>5455</v>
      </c>
      <c r="D1360" s="16">
        <v>45979</v>
      </c>
      <c r="E1360" s="16">
        <v>46056</v>
      </c>
      <c r="F1360" s="14" t="s">
        <v>5675</v>
      </c>
      <c r="G1360" s="14" t="s">
        <v>3044</v>
      </c>
      <c r="H1360" s="14" t="s">
        <v>3045</v>
      </c>
      <c r="I1360" s="15">
        <v>90.8</v>
      </c>
      <c r="J1360" s="77">
        <v>1</v>
      </c>
      <c r="K1360" s="92"/>
    </row>
    <row r="1361" spans="1:11" ht="12.5" x14ac:dyDescent="0.25">
      <c r="A1361" s="14" t="s">
        <v>2995</v>
      </c>
      <c r="B1361" s="14" t="s">
        <v>5306</v>
      </c>
      <c r="C1361" s="14" t="s">
        <v>5676</v>
      </c>
      <c r="D1361" s="16">
        <v>45979</v>
      </c>
      <c r="E1361" s="16">
        <v>46056</v>
      </c>
      <c r="F1361" s="14" t="s">
        <v>5677</v>
      </c>
      <c r="G1361" s="14" t="s">
        <v>3044</v>
      </c>
      <c r="H1361" s="14" t="s">
        <v>3045</v>
      </c>
      <c r="I1361" s="15">
        <v>117.35</v>
      </c>
      <c r="J1361" s="77">
        <v>1</v>
      </c>
      <c r="K1361" s="92"/>
    </row>
    <row r="1362" spans="1:11" ht="12.5" x14ac:dyDescent="0.25">
      <c r="A1362" s="14" t="s">
        <v>2995</v>
      </c>
      <c r="B1362" s="14" t="s">
        <v>5306</v>
      </c>
      <c r="C1362" s="14" t="s">
        <v>3153</v>
      </c>
      <c r="D1362" s="16">
        <v>45944</v>
      </c>
      <c r="E1362" s="16">
        <v>46056</v>
      </c>
      <c r="F1362" s="14" t="s">
        <v>5678</v>
      </c>
      <c r="G1362" s="14" t="s">
        <v>3044</v>
      </c>
      <c r="H1362" s="14" t="s">
        <v>3045</v>
      </c>
      <c r="I1362" s="15">
        <v>44.8</v>
      </c>
      <c r="J1362" s="77">
        <v>1</v>
      </c>
      <c r="K1362" s="92"/>
    </row>
    <row r="1363" spans="1:11" ht="12.5" x14ac:dyDescent="0.25">
      <c r="A1363" s="14" t="s">
        <v>2995</v>
      </c>
      <c r="B1363" s="14" t="s">
        <v>5306</v>
      </c>
      <c r="C1363" s="14" t="s">
        <v>3964</v>
      </c>
      <c r="D1363" s="16">
        <v>45950</v>
      </c>
      <c r="E1363" s="16">
        <v>46056</v>
      </c>
      <c r="F1363" s="14" t="s">
        <v>5679</v>
      </c>
      <c r="G1363" s="14" t="s">
        <v>3044</v>
      </c>
      <c r="H1363" s="14" t="s">
        <v>3045</v>
      </c>
      <c r="I1363" s="15">
        <v>60.1</v>
      </c>
      <c r="J1363" s="77">
        <v>1</v>
      </c>
      <c r="K1363" s="92"/>
    </row>
    <row r="1364" spans="1:11" ht="12.5" x14ac:dyDescent="0.25">
      <c r="A1364" s="14" t="s">
        <v>2995</v>
      </c>
      <c r="B1364" s="14" t="s">
        <v>5306</v>
      </c>
      <c r="C1364" s="14" t="s">
        <v>3947</v>
      </c>
      <c r="D1364" s="16">
        <v>45952</v>
      </c>
      <c r="E1364" s="16">
        <v>46056</v>
      </c>
      <c r="F1364" s="14" t="s">
        <v>5680</v>
      </c>
      <c r="G1364" s="14" t="s">
        <v>3044</v>
      </c>
      <c r="H1364" s="14" t="s">
        <v>3045</v>
      </c>
      <c r="I1364" s="15">
        <v>109.1</v>
      </c>
      <c r="J1364" s="77">
        <v>1</v>
      </c>
      <c r="K1364" s="92"/>
    </row>
    <row r="1365" spans="1:11" ht="20" x14ac:dyDescent="0.25">
      <c r="A1365" s="14" t="s">
        <v>2995</v>
      </c>
      <c r="B1365" s="14" t="s">
        <v>5306</v>
      </c>
      <c r="C1365" s="14" t="s">
        <v>5681</v>
      </c>
      <c r="D1365" s="16">
        <v>45903</v>
      </c>
      <c r="E1365" s="16">
        <v>46056</v>
      </c>
      <c r="F1365" s="14" t="s">
        <v>5682</v>
      </c>
      <c r="G1365" s="14" t="s">
        <v>3044</v>
      </c>
      <c r="H1365" s="14" t="s">
        <v>3045</v>
      </c>
      <c r="I1365" s="15">
        <v>101.18</v>
      </c>
      <c r="J1365" s="77">
        <v>1</v>
      </c>
      <c r="K1365" s="92"/>
    </row>
    <row r="1366" spans="1:11" ht="12.5" x14ac:dyDescent="0.25">
      <c r="A1366" s="14" t="s">
        <v>2995</v>
      </c>
      <c r="B1366" s="14" t="s">
        <v>5306</v>
      </c>
      <c r="C1366" s="14" t="s">
        <v>3555</v>
      </c>
      <c r="D1366" s="16">
        <v>45903</v>
      </c>
      <c r="E1366" s="16">
        <v>46056</v>
      </c>
      <c r="F1366" s="14" t="s">
        <v>5683</v>
      </c>
      <c r="G1366" s="14" t="s">
        <v>3044</v>
      </c>
      <c r="H1366" s="14" t="s">
        <v>3045</v>
      </c>
      <c r="I1366" s="15">
        <v>200</v>
      </c>
      <c r="J1366" s="77">
        <v>1</v>
      </c>
      <c r="K1366" s="92"/>
    </row>
    <row r="1367" spans="1:11" ht="20" x14ac:dyDescent="0.25">
      <c r="A1367" s="14" t="s">
        <v>2995</v>
      </c>
      <c r="B1367" s="14" t="s">
        <v>5306</v>
      </c>
      <c r="C1367" s="14" t="s">
        <v>3024</v>
      </c>
      <c r="D1367" s="16">
        <v>45812</v>
      </c>
      <c r="E1367" s="16">
        <v>46056</v>
      </c>
      <c r="F1367" s="14" t="s">
        <v>5684</v>
      </c>
      <c r="G1367" s="14" t="s">
        <v>3044</v>
      </c>
      <c r="H1367" s="14" t="s">
        <v>3045</v>
      </c>
      <c r="I1367" s="15">
        <v>131</v>
      </c>
      <c r="J1367" s="77">
        <v>1</v>
      </c>
      <c r="K1367" s="92"/>
    </row>
    <row r="1368" spans="1:11" ht="30" x14ac:dyDescent="0.25">
      <c r="A1368" s="14" t="s">
        <v>2995</v>
      </c>
      <c r="B1368" s="14" t="s">
        <v>5306</v>
      </c>
      <c r="C1368" s="14" t="s">
        <v>5685</v>
      </c>
      <c r="D1368" s="16">
        <v>45754</v>
      </c>
      <c r="E1368" s="16">
        <v>46056</v>
      </c>
      <c r="F1368" s="14" t="s">
        <v>5686</v>
      </c>
      <c r="G1368" s="14" t="s">
        <v>4388</v>
      </c>
      <c r="H1368" s="14" t="s">
        <v>4389</v>
      </c>
      <c r="I1368" s="15">
        <v>891.14</v>
      </c>
      <c r="J1368" s="77">
        <v>1</v>
      </c>
      <c r="K1368" s="92"/>
    </row>
    <row r="1369" spans="1:11" ht="12.5" x14ac:dyDescent="0.25">
      <c r="A1369" s="14" t="s">
        <v>2995</v>
      </c>
      <c r="B1369" s="14" t="s">
        <v>5306</v>
      </c>
      <c r="C1369" s="14" t="s">
        <v>5687</v>
      </c>
      <c r="D1369" s="16">
        <v>45792</v>
      </c>
      <c r="E1369" s="16">
        <v>46056</v>
      </c>
      <c r="F1369" s="14" t="s">
        <v>5688</v>
      </c>
      <c r="G1369" s="14" t="s">
        <v>4388</v>
      </c>
      <c r="H1369" s="14" t="s">
        <v>4389</v>
      </c>
      <c r="I1369" s="15">
        <v>1180.25</v>
      </c>
      <c r="J1369" s="77">
        <v>1</v>
      </c>
      <c r="K1369" s="92"/>
    </row>
    <row r="1370" spans="1:11" ht="12.5" x14ac:dyDescent="0.25">
      <c r="A1370" s="14" t="s">
        <v>2995</v>
      </c>
      <c r="B1370" s="14" t="s">
        <v>5306</v>
      </c>
      <c r="C1370" s="14" t="s">
        <v>5689</v>
      </c>
      <c r="D1370" s="16">
        <v>45759</v>
      </c>
      <c r="E1370" s="16">
        <v>46056</v>
      </c>
      <c r="F1370" s="14" t="s">
        <v>5690</v>
      </c>
      <c r="G1370" s="14" t="s">
        <v>4388</v>
      </c>
      <c r="H1370" s="14" t="s">
        <v>4389</v>
      </c>
      <c r="I1370" s="15">
        <v>121.19</v>
      </c>
      <c r="J1370" s="77">
        <v>1</v>
      </c>
      <c r="K1370" s="92"/>
    </row>
    <row r="1371" spans="1:11" ht="20" x14ac:dyDescent="0.25">
      <c r="A1371" s="14" t="s">
        <v>2995</v>
      </c>
      <c r="B1371" s="14" t="s">
        <v>5306</v>
      </c>
      <c r="C1371" s="14" t="s">
        <v>5691</v>
      </c>
      <c r="D1371" s="16">
        <v>45822</v>
      </c>
      <c r="E1371" s="16">
        <v>46056</v>
      </c>
      <c r="F1371" s="14" t="s">
        <v>5692</v>
      </c>
      <c r="G1371" s="14" t="s">
        <v>4388</v>
      </c>
      <c r="H1371" s="14" t="s">
        <v>4389</v>
      </c>
      <c r="I1371" s="15">
        <v>317.39999999999998</v>
      </c>
      <c r="J1371" s="77">
        <v>1</v>
      </c>
      <c r="K1371" s="92"/>
    </row>
    <row r="1372" spans="1:11" ht="12.5" x14ac:dyDescent="0.25">
      <c r="A1372" s="14" t="s">
        <v>2995</v>
      </c>
      <c r="B1372" s="14" t="s">
        <v>5306</v>
      </c>
      <c r="C1372" s="14" t="s">
        <v>3143</v>
      </c>
      <c r="D1372" s="16">
        <v>45842</v>
      </c>
      <c r="E1372" s="16">
        <v>46056</v>
      </c>
      <c r="F1372" s="14" t="s">
        <v>5693</v>
      </c>
      <c r="G1372" s="14" t="s">
        <v>4388</v>
      </c>
      <c r="H1372" s="14" t="s">
        <v>4389</v>
      </c>
      <c r="I1372" s="15">
        <v>1440</v>
      </c>
      <c r="J1372" s="77">
        <v>1</v>
      </c>
      <c r="K1372" s="92"/>
    </row>
    <row r="1373" spans="1:11" ht="12.5" x14ac:dyDescent="0.25">
      <c r="A1373" s="14" t="s">
        <v>2995</v>
      </c>
      <c r="B1373" s="14" t="s">
        <v>5306</v>
      </c>
      <c r="C1373" s="14" t="s">
        <v>5694</v>
      </c>
      <c r="D1373" s="16">
        <v>45909</v>
      </c>
      <c r="E1373" s="16">
        <v>46056</v>
      </c>
      <c r="F1373" s="14" t="s">
        <v>5695</v>
      </c>
      <c r="G1373" s="14" t="s">
        <v>4388</v>
      </c>
      <c r="H1373" s="14" t="s">
        <v>4389</v>
      </c>
      <c r="I1373" s="15">
        <v>21.02</v>
      </c>
      <c r="J1373" s="77">
        <v>1</v>
      </c>
      <c r="K1373" s="92"/>
    </row>
    <row r="1374" spans="1:11" ht="40" x14ac:dyDescent="0.25">
      <c r="A1374" s="14" t="s">
        <v>2995</v>
      </c>
      <c r="B1374" s="14" t="s">
        <v>5306</v>
      </c>
      <c r="C1374" s="14" t="s">
        <v>5696</v>
      </c>
      <c r="D1374" s="16">
        <v>45926</v>
      </c>
      <c r="E1374" s="16">
        <v>46056</v>
      </c>
      <c r="F1374" s="14" t="s">
        <v>5697</v>
      </c>
      <c r="G1374" s="14" t="s">
        <v>4400</v>
      </c>
      <c r="H1374" s="14" t="s">
        <v>4401</v>
      </c>
      <c r="I1374" s="15">
        <v>400</v>
      </c>
      <c r="J1374" s="77">
        <v>1</v>
      </c>
      <c r="K1374" s="92"/>
    </row>
    <row r="1375" spans="1:11" ht="12.5" x14ac:dyDescent="0.25">
      <c r="A1375" s="14" t="s">
        <v>2995</v>
      </c>
      <c r="B1375" s="14" t="s">
        <v>5306</v>
      </c>
      <c r="C1375" s="14" t="s">
        <v>5698</v>
      </c>
      <c r="D1375" s="16">
        <v>45965</v>
      </c>
      <c r="E1375" s="16">
        <v>46056</v>
      </c>
      <c r="F1375" s="14" t="s">
        <v>5699</v>
      </c>
      <c r="G1375" s="14" t="s">
        <v>4400</v>
      </c>
      <c r="H1375" s="14" t="s">
        <v>4401</v>
      </c>
      <c r="I1375" s="15">
        <v>63.5</v>
      </c>
      <c r="J1375" s="77">
        <v>1</v>
      </c>
      <c r="K1375" s="92"/>
    </row>
    <row r="1376" spans="1:11" ht="12.5" x14ac:dyDescent="0.25">
      <c r="A1376" s="14" t="s">
        <v>2995</v>
      </c>
      <c r="B1376" s="14" t="s">
        <v>5306</v>
      </c>
      <c r="C1376" s="14" t="s">
        <v>3219</v>
      </c>
      <c r="D1376" s="16">
        <v>45965</v>
      </c>
      <c r="E1376" s="16">
        <v>46056</v>
      </c>
      <c r="F1376" s="14" t="s">
        <v>5700</v>
      </c>
      <c r="G1376" s="14" t="s">
        <v>4400</v>
      </c>
      <c r="H1376" s="14" t="s">
        <v>4401</v>
      </c>
      <c r="I1376" s="15">
        <v>98.5</v>
      </c>
      <c r="J1376" s="77">
        <v>1</v>
      </c>
      <c r="K1376" s="92"/>
    </row>
    <row r="1377" spans="1:11" ht="12.5" x14ac:dyDescent="0.25">
      <c r="A1377" s="14" t="s">
        <v>2995</v>
      </c>
      <c r="B1377" s="14" t="s">
        <v>5306</v>
      </c>
      <c r="C1377" s="14" t="s">
        <v>4344</v>
      </c>
      <c r="D1377" s="16">
        <v>45965</v>
      </c>
      <c r="E1377" s="16">
        <v>46056</v>
      </c>
      <c r="F1377" s="14" t="s">
        <v>5680</v>
      </c>
      <c r="G1377" s="14" t="s">
        <v>4400</v>
      </c>
      <c r="H1377" s="14" t="s">
        <v>4401</v>
      </c>
      <c r="I1377" s="15">
        <v>107.3</v>
      </c>
      <c r="J1377" s="77">
        <v>1</v>
      </c>
      <c r="K1377" s="92"/>
    </row>
    <row r="1378" spans="1:11" ht="12.5" x14ac:dyDescent="0.25">
      <c r="A1378" s="14" t="s">
        <v>2995</v>
      </c>
      <c r="B1378" s="14" t="s">
        <v>5306</v>
      </c>
      <c r="C1378" s="14" t="s">
        <v>5701</v>
      </c>
      <c r="D1378" s="16">
        <v>45986</v>
      </c>
      <c r="E1378" s="16">
        <v>46056</v>
      </c>
      <c r="F1378" s="14" t="s">
        <v>5702</v>
      </c>
      <c r="G1378" s="14" t="s">
        <v>4400</v>
      </c>
      <c r="H1378" s="14" t="s">
        <v>4401</v>
      </c>
      <c r="I1378" s="15">
        <v>65.599999999999994</v>
      </c>
      <c r="J1378" s="77">
        <v>1</v>
      </c>
      <c r="K1378" s="92"/>
    </row>
    <row r="1379" spans="1:11" ht="12.5" x14ac:dyDescent="0.25">
      <c r="A1379" s="14" t="s">
        <v>2995</v>
      </c>
      <c r="B1379" s="14" t="s">
        <v>5306</v>
      </c>
      <c r="C1379" s="14" t="s">
        <v>3587</v>
      </c>
      <c r="D1379" s="16">
        <v>45986</v>
      </c>
      <c r="E1379" s="16">
        <v>46056</v>
      </c>
      <c r="F1379" s="14" t="s">
        <v>5703</v>
      </c>
      <c r="G1379" s="14" t="s">
        <v>4400</v>
      </c>
      <c r="H1379" s="14" t="s">
        <v>4401</v>
      </c>
      <c r="I1379" s="15">
        <v>100.6</v>
      </c>
      <c r="J1379" s="77">
        <v>1</v>
      </c>
      <c r="K1379" s="92"/>
    </row>
    <row r="1380" spans="1:11" ht="12.5" x14ac:dyDescent="0.25">
      <c r="A1380" s="14" t="s">
        <v>2995</v>
      </c>
      <c r="B1380" s="14" t="s">
        <v>5306</v>
      </c>
      <c r="C1380" s="14" t="s">
        <v>5067</v>
      </c>
      <c r="D1380" s="16">
        <v>45986</v>
      </c>
      <c r="E1380" s="16">
        <v>46056</v>
      </c>
      <c r="F1380" s="14" t="s">
        <v>5704</v>
      </c>
      <c r="G1380" s="14" t="s">
        <v>4400</v>
      </c>
      <c r="H1380" s="14" t="s">
        <v>4401</v>
      </c>
      <c r="I1380" s="15">
        <v>53.6</v>
      </c>
      <c r="J1380" s="77">
        <v>1</v>
      </c>
      <c r="K1380" s="92"/>
    </row>
    <row r="1381" spans="1:11" ht="12.5" x14ac:dyDescent="0.25">
      <c r="A1381" s="14" t="s">
        <v>2995</v>
      </c>
      <c r="B1381" s="14" t="s">
        <v>5306</v>
      </c>
      <c r="C1381" s="14" t="s">
        <v>5705</v>
      </c>
      <c r="D1381" s="16">
        <v>45986</v>
      </c>
      <c r="E1381" s="16">
        <v>46056</v>
      </c>
      <c r="F1381" s="14" t="s">
        <v>5706</v>
      </c>
      <c r="G1381" s="14" t="s">
        <v>4400</v>
      </c>
      <c r="H1381" s="14" t="s">
        <v>4401</v>
      </c>
      <c r="I1381" s="15">
        <v>107.3</v>
      </c>
      <c r="J1381" s="77">
        <v>1</v>
      </c>
      <c r="K1381" s="92"/>
    </row>
    <row r="1382" spans="1:11" ht="12.5" x14ac:dyDescent="0.25">
      <c r="A1382" s="14" t="s">
        <v>2995</v>
      </c>
      <c r="B1382" s="14" t="s">
        <v>5306</v>
      </c>
      <c r="C1382" s="14" t="s">
        <v>3498</v>
      </c>
      <c r="D1382" s="16">
        <v>46009</v>
      </c>
      <c r="E1382" s="16">
        <v>46056</v>
      </c>
      <c r="F1382" s="14" t="s">
        <v>5707</v>
      </c>
      <c r="G1382" s="14" t="s">
        <v>4400</v>
      </c>
      <c r="H1382" s="14" t="s">
        <v>4401</v>
      </c>
      <c r="I1382" s="15">
        <v>54.1</v>
      </c>
      <c r="J1382" s="77">
        <v>1</v>
      </c>
      <c r="K1382" s="92"/>
    </row>
    <row r="1383" spans="1:11" ht="12.5" x14ac:dyDescent="0.25">
      <c r="A1383" s="14" t="s">
        <v>2995</v>
      </c>
      <c r="B1383" s="14" t="s">
        <v>5306</v>
      </c>
      <c r="C1383" s="14" t="s">
        <v>5708</v>
      </c>
      <c r="D1383" s="16">
        <v>45982</v>
      </c>
      <c r="E1383" s="16">
        <v>46056</v>
      </c>
      <c r="F1383" s="14" t="s">
        <v>5709</v>
      </c>
      <c r="G1383" s="14" t="s">
        <v>4400</v>
      </c>
      <c r="H1383" s="14" t="s">
        <v>4401</v>
      </c>
      <c r="I1383" s="15">
        <v>1638</v>
      </c>
      <c r="J1383" s="77">
        <v>1</v>
      </c>
      <c r="K1383" s="92"/>
    </row>
    <row r="1384" spans="1:11" ht="12.5" x14ac:dyDescent="0.25">
      <c r="A1384" s="14" t="s">
        <v>2995</v>
      </c>
      <c r="B1384" s="14" t="s">
        <v>5306</v>
      </c>
      <c r="C1384" s="14" t="s">
        <v>5710</v>
      </c>
      <c r="D1384" s="16">
        <v>45982</v>
      </c>
      <c r="E1384" s="16">
        <v>46056</v>
      </c>
      <c r="F1384" s="14" t="s">
        <v>5711</v>
      </c>
      <c r="G1384" s="14" t="s">
        <v>4400</v>
      </c>
      <c r="H1384" s="14" t="s">
        <v>4401</v>
      </c>
      <c r="I1384" s="15">
        <v>1350</v>
      </c>
      <c r="J1384" s="77">
        <v>1</v>
      </c>
      <c r="K1384" s="92"/>
    </row>
    <row r="1385" spans="1:11" ht="30" x14ac:dyDescent="0.25">
      <c r="A1385" s="14" t="s">
        <v>2995</v>
      </c>
      <c r="B1385" s="14" t="s">
        <v>5306</v>
      </c>
      <c r="C1385" s="14" t="s">
        <v>5712</v>
      </c>
      <c r="D1385" s="16">
        <v>45814</v>
      </c>
      <c r="E1385" s="16">
        <v>46056</v>
      </c>
      <c r="F1385" s="14" t="s">
        <v>5713</v>
      </c>
      <c r="G1385" s="14" t="s">
        <v>3052</v>
      </c>
      <c r="H1385" s="14" t="s">
        <v>3053</v>
      </c>
      <c r="I1385" s="15">
        <v>73.5</v>
      </c>
      <c r="J1385" s="77">
        <v>1</v>
      </c>
      <c r="K1385" s="92"/>
    </row>
    <row r="1386" spans="1:11" ht="12.5" x14ac:dyDescent="0.25">
      <c r="A1386" s="14" t="s">
        <v>2995</v>
      </c>
      <c r="B1386" s="14" t="s">
        <v>5306</v>
      </c>
      <c r="C1386" s="14" t="s">
        <v>5714</v>
      </c>
      <c r="D1386" s="16">
        <v>45814</v>
      </c>
      <c r="E1386" s="16">
        <v>46056</v>
      </c>
      <c r="F1386" s="14" t="s">
        <v>5715</v>
      </c>
      <c r="G1386" s="14" t="s">
        <v>3052</v>
      </c>
      <c r="H1386" s="14" t="s">
        <v>3053</v>
      </c>
      <c r="I1386" s="15">
        <v>450</v>
      </c>
      <c r="J1386" s="77">
        <v>1</v>
      </c>
      <c r="K1386" s="92"/>
    </row>
    <row r="1387" spans="1:11" ht="12.5" x14ac:dyDescent="0.25">
      <c r="A1387" s="14" t="s">
        <v>2995</v>
      </c>
      <c r="B1387" s="14" t="s">
        <v>5306</v>
      </c>
      <c r="C1387" s="14" t="s">
        <v>5716</v>
      </c>
      <c r="D1387" s="16">
        <v>45882</v>
      </c>
      <c r="E1387" s="16">
        <v>46056</v>
      </c>
      <c r="F1387" s="14" t="s">
        <v>5717</v>
      </c>
      <c r="G1387" s="14" t="s">
        <v>3052</v>
      </c>
      <c r="H1387" s="14" t="s">
        <v>3053</v>
      </c>
      <c r="I1387" s="15">
        <v>170</v>
      </c>
      <c r="J1387" s="77">
        <v>1</v>
      </c>
      <c r="K1387" s="92"/>
    </row>
    <row r="1388" spans="1:11" ht="12.5" x14ac:dyDescent="0.25">
      <c r="A1388" s="14" t="s">
        <v>2995</v>
      </c>
      <c r="B1388" s="14" t="s">
        <v>5306</v>
      </c>
      <c r="C1388" s="14" t="s">
        <v>5718</v>
      </c>
      <c r="D1388" s="16">
        <v>45908</v>
      </c>
      <c r="E1388" s="16">
        <v>46056</v>
      </c>
      <c r="F1388" s="14" t="s">
        <v>5719</v>
      </c>
      <c r="G1388" s="14" t="s">
        <v>3052</v>
      </c>
      <c r="H1388" s="14" t="s">
        <v>3053</v>
      </c>
      <c r="I1388" s="15">
        <v>36.799999999999997</v>
      </c>
      <c r="J1388" s="77">
        <v>1</v>
      </c>
      <c r="K1388" s="92"/>
    </row>
    <row r="1389" spans="1:11" ht="12.5" x14ac:dyDescent="0.25">
      <c r="A1389" s="14" t="s">
        <v>2995</v>
      </c>
      <c r="B1389" s="14" t="s">
        <v>5306</v>
      </c>
      <c r="C1389" s="14" t="s">
        <v>5720</v>
      </c>
      <c r="D1389" s="16">
        <v>45908</v>
      </c>
      <c r="E1389" s="16">
        <v>46056</v>
      </c>
      <c r="F1389" s="14" t="s">
        <v>4431</v>
      </c>
      <c r="G1389" s="14" t="s">
        <v>3052</v>
      </c>
      <c r="H1389" s="14" t="s">
        <v>3053</v>
      </c>
      <c r="I1389" s="15">
        <v>158.29</v>
      </c>
      <c r="J1389" s="77">
        <v>1</v>
      </c>
      <c r="K1389" s="92"/>
    </row>
    <row r="1390" spans="1:11" ht="12.5" x14ac:dyDescent="0.25">
      <c r="A1390" s="14" t="s">
        <v>2995</v>
      </c>
      <c r="B1390" s="14" t="s">
        <v>5306</v>
      </c>
      <c r="C1390" s="14" t="s">
        <v>5721</v>
      </c>
      <c r="D1390" s="16">
        <v>45925</v>
      </c>
      <c r="E1390" s="16">
        <v>46056</v>
      </c>
      <c r="F1390" s="14" t="s">
        <v>5722</v>
      </c>
      <c r="G1390" s="14" t="s">
        <v>3052</v>
      </c>
      <c r="H1390" s="14" t="s">
        <v>3053</v>
      </c>
      <c r="I1390" s="15">
        <v>81.39</v>
      </c>
      <c r="J1390" s="77">
        <v>1</v>
      </c>
      <c r="K1390" s="92"/>
    </row>
    <row r="1391" spans="1:11" ht="12.5" x14ac:dyDescent="0.25">
      <c r="A1391" s="14" t="s">
        <v>2995</v>
      </c>
      <c r="B1391" s="14" t="s">
        <v>5306</v>
      </c>
      <c r="C1391" s="14" t="s">
        <v>5723</v>
      </c>
      <c r="D1391" s="16">
        <v>45946</v>
      </c>
      <c r="E1391" s="16">
        <v>46056</v>
      </c>
      <c r="F1391" s="14" t="s">
        <v>5722</v>
      </c>
      <c r="G1391" s="14" t="s">
        <v>3052</v>
      </c>
      <c r="H1391" s="14" t="s">
        <v>3053</v>
      </c>
      <c r="I1391" s="15">
        <v>91.7</v>
      </c>
      <c r="J1391" s="77">
        <v>1</v>
      </c>
      <c r="K1391" s="92"/>
    </row>
    <row r="1392" spans="1:11" ht="12.5" x14ac:dyDescent="0.25">
      <c r="A1392" s="14" t="s">
        <v>2995</v>
      </c>
      <c r="B1392" s="14" t="s">
        <v>5306</v>
      </c>
      <c r="C1392" s="14" t="s">
        <v>4278</v>
      </c>
      <c r="D1392" s="16">
        <v>45818</v>
      </c>
      <c r="E1392" s="16">
        <v>46056</v>
      </c>
      <c r="F1392" s="14" t="s">
        <v>5724</v>
      </c>
      <c r="G1392" s="14" t="s">
        <v>3052</v>
      </c>
      <c r="H1392" s="14" t="s">
        <v>3053</v>
      </c>
      <c r="I1392" s="15">
        <v>750</v>
      </c>
      <c r="J1392" s="77">
        <v>1</v>
      </c>
      <c r="K1392" s="92"/>
    </row>
    <row r="1393" spans="1:11" ht="12.5" x14ac:dyDescent="0.25">
      <c r="A1393" s="14" t="s">
        <v>2995</v>
      </c>
      <c r="B1393" s="14" t="s">
        <v>5306</v>
      </c>
      <c r="C1393" s="14" t="s">
        <v>5725</v>
      </c>
      <c r="D1393" s="16">
        <v>45946</v>
      </c>
      <c r="E1393" s="16">
        <v>46056</v>
      </c>
      <c r="F1393" s="14" t="s">
        <v>5726</v>
      </c>
      <c r="G1393" s="14" t="s">
        <v>3052</v>
      </c>
      <c r="H1393" s="14" t="s">
        <v>3053</v>
      </c>
      <c r="I1393" s="15">
        <v>313.5</v>
      </c>
      <c r="J1393" s="77">
        <v>1</v>
      </c>
      <c r="K1393" s="92"/>
    </row>
    <row r="1394" spans="1:11" ht="12.5" x14ac:dyDescent="0.25">
      <c r="A1394" s="14" t="s">
        <v>2995</v>
      </c>
      <c r="B1394" s="14" t="s">
        <v>5306</v>
      </c>
      <c r="C1394" s="14" t="s">
        <v>5727</v>
      </c>
      <c r="D1394" s="16">
        <v>45958</v>
      </c>
      <c r="E1394" s="16">
        <v>46056</v>
      </c>
      <c r="F1394" s="14" t="s">
        <v>5728</v>
      </c>
      <c r="G1394" s="14" t="s">
        <v>3052</v>
      </c>
      <c r="H1394" s="14" t="s">
        <v>3053</v>
      </c>
      <c r="I1394" s="15">
        <v>330</v>
      </c>
      <c r="J1394" s="77">
        <v>1</v>
      </c>
      <c r="K1394" s="92"/>
    </row>
    <row r="1395" spans="1:11" ht="12.5" x14ac:dyDescent="0.25">
      <c r="A1395" s="14" t="s">
        <v>2995</v>
      </c>
      <c r="B1395" s="14" t="s">
        <v>5306</v>
      </c>
      <c r="C1395" s="14" t="s">
        <v>5729</v>
      </c>
      <c r="D1395" s="16">
        <v>45986</v>
      </c>
      <c r="E1395" s="16">
        <v>46056</v>
      </c>
      <c r="F1395" s="14" t="s">
        <v>5730</v>
      </c>
      <c r="G1395" s="14" t="s">
        <v>3052</v>
      </c>
      <c r="H1395" s="14" t="s">
        <v>3053</v>
      </c>
      <c r="I1395" s="15">
        <v>537.82000000000005</v>
      </c>
      <c r="J1395" s="77">
        <v>1</v>
      </c>
      <c r="K1395" s="92"/>
    </row>
    <row r="1396" spans="1:11" ht="20" x14ac:dyDescent="0.25">
      <c r="A1396" s="14" t="s">
        <v>2995</v>
      </c>
      <c r="B1396" s="14" t="s">
        <v>5306</v>
      </c>
      <c r="C1396" s="14" t="s">
        <v>4356</v>
      </c>
      <c r="D1396" s="16">
        <v>45705</v>
      </c>
      <c r="E1396" s="16">
        <v>46056</v>
      </c>
      <c r="F1396" s="14" t="s">
        <v>5731</v>
      </c>
      <c r="G1396" s="14" t="s">
        <v>5732</v>
      </c>
      <c r="H1396" s="14" t="s">
        <v>5733</v>
      </c>
      <c r="I1396" s="15">
        <v>180</v>
      </c>
      <c r="J1396" s="77">
        <v>1</v>
      </c>
      <c r="K1396" s="92"/>
    </row>
    <row r="1397" spans="1:11" ht="12.5" x14ac:dyDescent="0.25">
      <c r="A1397" s="14" t="s">
        <v>2995</v>
      </c>
      <c r="B1397" s="14" t="s">
        <v>5306</v>
      </c>
      <c r="C1397" s="14" t="s">
        <v>5276</v>
      </c>
      <c r="D1397" s="16">
        <v>45729</v>
      </c>
      <c r="E1397" s="16">
        <v>46056</v>
      </c>
      <c r="F1397" s="14" t="s">
        <v>3182</v>
      </c>
      <c r="G1397" s="14" t="s">
        <v>5732</v>
      </c>
      <c r="H1397" s="14" t="s">
        <v>5733</v>
      </c>
      <c r="I1397" s="15">
        <v>144</v>
      </c>
      <c r="J1397" s="77">
        <v>1</v>
      </c>
      <c r="K1397" s="92"/>
    </row>
    <row r="1398" spans="1:11" ht="12.5" x14ac:dyDescent="0.25">
      <c r="A1398" s="14" t="s">
        <v>2995</v>
      </c>
      <c r="B1398" s="14" t="s">
        <v>5306</v>
      </c>
      <c r="C1398" s="14" t="s">
        <v>5288</v>
      </c>
      <c r="D1398" s="16">
        <v>45762</v>
      </c>
      <c r="E1398" s="16">
        <v>46056</v>
      </c>
      <c r="F1398" s="14" t="s">
        <v>3203</v>
      </c>
      <c r="G1398" s="14" t="s">
        <v>5732</v>
      </c>
      <c r="H1398" s="14" t="s">
        <v>5733</v>
      </c>
      <c r="I1398" s="15">
        <v>244</v>
      </c>
      <c r="J1398" s="77">
        <v>1</v>
      </c>
      <c r="K1398" s="92"/>
    </row>
    <row r="1399" spans="1:11" ht="12.5" x14ac:dyDescent="0.25">
      <c r="A1399" s="14" t="s">
        <v>2995</v>
      </c>
      <c r="B1399" s="14" t="s">
        <v>5306</v>
      </c>
      <c r="C1399" s="14" t="s">
        <v>3081</v>
      </c>
      <c r="D1399" s="16">
        <v>45791</v>
      </c>
      <c r="E1399" s="16">
        <v>46056</v>
      </c>
      <c r="F1399" s="14" t="s">
        <v>5734</v>
      </c>
      <c r="G1399" s="14" t="s">
        <v>5732</v>
      </c>
      <c r="H1399" s="14" t="s">
        <v>5733</v>
      </c>
      <c r="I1399" s="15">
        <v>168</v>
      </c>
      <c r="J1399" s="77">
        <v>1</v>
      </c>
      <c r="K1399" s="92"/>
    </row>
    <row r="1400" spans="1:11" ht="12.5" x14ac:dyDescent="0.25">
      <c r="A1400" s="14" t="s">
        <v>2995</v>
      </c>
      <c r="B1400" s="14" t="s">
        <v>5306</v>
      </c>
      <c r="C1400" s="14" t="s">
        <v>5291</v>
      </c>
      <c r="D1400" s="16">
        <v>45824</v>
      </c>
      <c r="E1400" s="16">
        <v>46056</v>
      </c>
      <c r="F1400" s="14" t="s">
        <v>3160</v>
      </c>
      <c r="G1400" s="14" t="s">
        <v>5732</v>
      </c>
      <c r="H1400" s="14" t="s">
        <v>5733</v>
      </c>
      <c r="I1400" s="15">
        <v>98</v>
      </c>
      <c r="J1400" s="77">
        <v>1</v>
      </c>
      <c r="K1400" s="92"/>
    </row>
    <row r="1401" spans="1:11" ht="12.5" x14ac:dyDescent="0.25">
      <c r="A1401" s="14" t="s">
        <v>2995</v>
      </c>
      <c r="B1401" s="14" t="s">
        <v>5306</v>
      </c>
      <c r="C1401" s="14" t="s">
        <v>5735</v>
      </c>
      <c r="D1401" s="16">
        <v>45839</v>
      </c>
      <c r="E1401" s="16">
        <v>46056</v>
      </c>
      <c r="F1401" s="14" t="s">
        <v>5736</v>
      </c>
      <c r="G1401" s="14" t="s">
        <v>5732</v>
      </c>
      <c r="H1401" s="14" t="s">
        <v>5733</v>
      </c>
      <c r="I1401" s="15">
        <v>336</v>
      </c>
      <c r="J1401" s="77">
        <v>1</v>
      </c>
      <c r="K1401" s="92"/>
    </row>
    <row r="1402" spans="1:11" ht="12.5" x14ac:dyDescent="0.25">
      <c r="A1402" s="14" t="s">
        <v>2995</v>
      </c>
      <c r="B1402" s="14" t="s">
        <v>5306</v>
      </c>
      <c r="C1402" s="14" t="s">
        <v>5737</v>
      </c>
      <c r="D1402" s="16">
        <v>45905</v>
      </c>
      <c r="E1402" s="16">
        <v>46056</v>
      </c>
      <c r="F1402" s="14" t="s">
        <v>5197</v>
      </c>
      <c r="G1402" s="14" t="s">
        <v>5732</v>
      </c>
      <c r="H1402" s="14" t="s">
        <v>5733</v>
      </c>
      <c r="I1402" s="15">
        <v>80</v>
      </c>
      <c r="J1402" s="77">
        <v>1</v>
      </c>
      <c r="K1402" s="92"/>
    </row>
    <row r="1403" spans="1:11" ht="12.5" x14ac:dyDescent="0.25">
      <c r="A1403" s="14" t="s">
        <v>2995</v>
      </c>
      <c r="B1403" s="14" t="s">
        <v>5306</v>
      </c>
      <c r="C1403" s="14" t="s">
        <v>4172</v>
      </c>
      <c r="D1403" s="16">
        <v>45937</v>
      </c>
      <c r="E1403" s="16">
        <v>46056</v>
      </c>
      <c r="F1403" s="14" t="s">
        <v>5211</v>
      </c>
      <c r="G1403" s="14" t="s">
        <v>5732</v>
      </c>
      <c r="H1403" s="14" t="s">
        <v>5733</v>
      </c>
      <c r="I1403" s="15">
        <v>264</v>
      </c>
      <c r="J1403" s="77">
        <v>1</v>
      </c>
      <c r="K1403" s="92"/>
    </row>
    <row r="1404" spans="1:11" ht="12.5" x14ac:dyDescent="0.25">
      <c r="A1404" s="14" t="s">
        <v>2995</v>
      </c>
      <c r="B1404" s="14" t="s">
        <v>5306</v>
      </c>
      <c r="C1404" s="14" t="s">
        <v>5738</v>
      </c>
      <c r="D1404" s="16">
        <v>45964</v>
      </c>
      <c r="E1404" s="16">
        <v>46056</v>
      </c>
      <c r="F1404" s="14" t="s">
        <v>5447</v>
      </c>
      <c r="G1404" s="14" t="s">
        <v>5732</v>
      </c>
      <c r="H1404" s="14" t="s">
        <v>5733</v>
      </c>
      <c r="I1404" s="15">
        <v>244</v>
      </c>
      <c r="J1404" s="77">
        <v>1</v>
      </c>
      <c r="K1404" s="92"/>
    </row>
    <row r="1405" spans="1:11" ht="12.5" x14ac:dyDescent="0.25">
      <c r="A1405" s="14" t="s">
        <v>2995</v>
      </c>
      <c r="B1405" s="14" t="s">
        <v>5306</v>
      </c>
      <c r="C1405" s="14" t="s">
        <v>4356</v>
      </c>
      <c r="D1405" s="16">
        <v>45705</v>
      </c>
      <c r="E1405" s="16">
        <v>46056</v>
      </c>
      <c r="F1405" s="14" t="s">
        <v>3180</v>
      </c>
      <c r="G1405" s="14" t="s">
        <v>5732</v>
      </c>
      <c r="H1405" s="14" t="s">
        <v>5733</v>
      </c>
      <c r="I1405" s="15">
        <v>240</v>
      </c>
      <c r="J1405" s="77">
        <v>1</v>
      </c>
      <c r="K1405" s="92"/>
    </row>
    <row r="1406" spans="1:11" ht="12.5" x14ac:dyDescent="0.25">
      <c r="A1406" s="14" t="s">
        <v>2995</v>
      </c>
      <c r="B1406" s="14" t="s">
        <v>5306</v>
      </c>
      <c r="C1406" s="14" t="s">
        <v>5276</v>
      </c>
      <c r="D1406" s="16">
        <v>45729</v>
      </c>
      <c r="E1406" s="16">
        <v>46056</v>
      </c>
      <c r="F1406" s="14" t="s">
        <v>3182</v>
      </c>
      <c r="G1406" s="14" t="s">
        <v>5732</v>
      </c>
      <c r="H1406" s="14" t="s">
        <v>5733</v>
      </c>
      <c r="I1406" s="15">
        <v>272</v>
      </c>
      <c r="J1406" s="77">
        <v>1</v>
      </c>
      <c r="K1406" s="92"/>
    </row>
    <row r="1407" spans="1:11" ht="12.5" x14ac:dyDescent="0.25">
      <c r="A1407" s="14" t="s">
        <v>2995</v>
      </c>
      <c r="B1407" s="14" t="s">
        <v>5306</v>
      </c>
      <c r="C1407" s="14" t="s">
        <v>5288</v>
      </c>
      <c r="D1407" s="16">
        <v>45762</v>
      </c>
      <c r="E1407" s="16">
        <v>46056</v>
      </c>
      <c r="F1407" s="14" t="s">
        <v>3203</v>
      </c>
      <c r="G1407" s="14" t="s">
        <v>5732</v>
      </c>
      <c r="H1407" s="14" t="s">
        <v>5733</v>
      </c>
      <c r="I1407" s="15">
        <v>536</v>
      </c>
      <c r="J1407" s="77">
        <v>1</v>
      </c>
      <c r="K1407" s="92"/>
    </row>
    <row r="1408" spans="1:11" ht="12.5" x14ac:dyDescent="0.25">
      <c r="A1408" s="14" t="s">
        <v>2995</v>
      </c>
      <c r="B1408" s="14" t="s">
        <v>5306</v>
      </c>
      <c r="C1408" s="14" t="s">
        <v>3081</v>
      </c>
      <c r="D1408" s="16">
        <v>45791</v>
      </c>
      <c r="E1408" s="16">
        <v>46056</v>
      </c>
      <c r="F1408" s="14" t="s">
        <v>5734</v>
      </c>
      <c r="G1408" s="14" t="s">
        <v>5732</v>
      </c>
      <c r="H1408" s="14" t="s">
        <v>5733</v>
      </c>
      <c r="I1408" s="15">
        <v>484</v>
      </c>
      <c r="J1408" s="77">
        <v>1</v>
      </c>
      <c r="K1408" s="92"/>
    </row>
    <row r="1409" spans="1:11" ht="12.5" x14ac:dyDescent="0.25">
      <c r="A1409" s="14" t="s">
        <v>2995</v>
      </c>
      <c r="B1409" s="14" t="s">
        <v>5306</v>
      </c>
      <c r="C1409" s="14" t="s">
        <v>5291</v>
      </c>
      <c r="D1409" s="16">
        <v>45824</v>
      </c>
      <c r="E1409" s="16">
        <v>46056</v>
      </c>
      <c r="F1409" s="14" t="s">
        <v>3160</v>
      </c>
      <c r="G1409" s="14" t="s">
        <v>5732</v>
      </c>
      <c r="H1409" s="14" t="s">
        <v>5733</v>
      </c>
      <c r="I1409" s="15">
        <v>216</v>
      </c>
      <c r="J1409" s="77">
        <v>1</v>
      </c>
      <c r="K1409" s="92"/>
    </row>
    <row r="1410" spans="1:11" ht="12.5" x14ac:dyDescent="0.25">
      <c r="A1410" s="14" t="s">
        <v>2995</v>
      </c>
      <c r="B1410" s="14" t="s">
        <v>5306</v>
      </c>
      <c r="C1410" s="14" t="s">
        <v>5735</v>
      </c>
      <c r="D1410" s="16">
        <v>45839</v>
      </c>
      <c r="E1410" s="16">
        <v>46056</v>
      </c>
      <c r="F1410" s="14" t="s">
        <v>5739</v>
      </c>
      <c r="G1410" s="14" t="s">
        <v>5732</v>
      </c>
      <c r="H1410" s="14" t="s">
        <v>5733</v>
      </c>
      <c r="I1410" s="15">
        <v>336</v>
      </c>
      <c r="J1410" s="77">
        <v>1</v>
      </c>
      <c r="K1410" s="92"/>
    </row>
    <row r="1411" spans="1:11" ht="12.5" x14ac:dyDescent="0.25">
      <c r="A1411" s="14" t="s">
        <v>2995</v>
      </c>
      <c r="B1411" s="14" t="s">
        <v>5306</v>
      </c>
      <c r="C1411" s="14" t="s">
        <v>5737</v>
      </c>
      <c r="D1411" s="16">
        <v>45937</v>
      </c>
      <c r="E1411" s="16">
        <v>46056</v>
      </c>
      <c r="F1411" s="14" t="s">
        <v>5211</v>
      </c>
      <c r="G1411" s="14" t="s">
        <v>5732</v>
      </c>
      <c r="H1411" s="14" t="s">
        <v>5733</v>
      </c>
      <c r="I1411" s="15">
        <v>132</v>
      </c>
      <c r="J1411" s="77">
        <v>1</v>
      </c>
      <c r="K1411" s="92"/>
    </row>
    <row r="1412" spans="1:11" ht="12.5" x14ac:dyDescent="0.25">
      <c r="A1412" s="14" t="s">
        <v>2995</v>
      </c>
      <c r="B1412" s="14" t="s">
        <v>5306</v>
      </c>
      <c r="C1412" s="14" t="s">
        <v>4172</v>
      </c>
      <c r="D1412" s="16">
        <v>45964</v>
      </c>
      <c r="E1412" s="16">
        <v>46056</v>
      </c>
      <c r="F1412" s="14" t="s">
        <v>5441</v>
      </c>
      <c r="G1412" s="14" t="s">
        <v>5732</v>
      </c>
      <c r="H1412" s="14" t="s">
        <v>5733</v>
      </c>
      <c r="I1412" s="15">
        <v>296</v>
      </c>
      <c r="J1412" s="77">
        <v>1</v>
      </c>
      <c r="K1412" s="92"/>
    </row>
    <row r="1413" spans="1:11" ht="20" x14ac:dyDescent="0.25">
      <c r="A1413" s="14" t="s">
        <v>2995</v>
      </c>
      <c r="B1413" s="14" t="s">
        <v>5306</v>
      </c>
      <c r="C1413" s="14" t="s">
        <v>5362</v>
      </c>
      <c r="D1413" s="16">
        <v>45961</v>
      </c>
      <c r="E1413" s="16">
        <v>46056</v>
      </c>
      <c r="F1413" s="14" t="s">
        <v>5740</v>
      </c>
      <c r="G1413" s="14" t="s">
        <v>5732</v>
      </c>
      <c r="H1413" s="14" t="s">
        <v>5733</v>
      </c>
      <c r="I1413" s="15">
        <v>185.98</v>
      </c>
      <c r="J1413" s="77">
        <v>1</v>
      </c>
      <c r="K1413" s="92"/>
    </row>
    <row r="1414" spans="1:11" ht="20" x14ac:dyDescent="0.25">
      <c r="A1414" s="14" t="s">
        <v>2995</v>
      </c>
      <c r="B1414" s="14" t="s">
        <v>5306</v>
      </c>
      <c r="C1414" s="14" t="s">
        <v>5741</v>
      </c>
      <c r="D1414" s="16">
        <v>45955</v>
      </c>
      <c r="E1414" s="16">
        <v>46056</v>
      </c>
      <c r="F1414" s="14" t="s">
        <v>5742</v>
      </c>
      <c r="G1414" s="14" t="s">
        <v>5732</v>
      </c>
      <c r="H1414" s="14" t="s">
        <v>5733</v>
      </c>
      <c r="I1414" s="15">
        <v>112.02</v>
      </c>
      <c r="J1414" s="77">
        <v>1</v>
      </c>
      <c r="K1414" s="92"/>
    </row>
    <row r="1415" spans="1:11" ht="30" x14ac:dyDescent="0.25">
      <c r="A1415" s="14" t="s">
        <v>2995</v>
      </c>
      <c r="B1415" s="14" t="s">
        <v>5306</v>
      </c>
      <c r="C1415" s="14" t="s">
        <v>5743</v>
      </c>
      <c r="D1415" s="16">
        <v>45946</v>
      </c>
      <c r="E1415" s="16">
        <v>46056</v>
      </c>
      <c r="F1415" s="14" t="s">
        <v>5744</v>
      </c>
      <c r="G1415" s="14" t="s">
        <v>5745</v>
      </c>
      <c r="H1415" s="14" t="s">
        <v>5746</v>
      </c>
      <c r="I1415" s="15">
        <v>500</v>
      </c>
      <c r="J1415" s="77">
        <v>1</v>
      </c>
      <c r="K1415" s="92"/>
    </row>
    <row r="1416" spans="1:11" ht="12.5" x14ac:dyDescent="0.25">
      <c r="A1416" s="14" t="s">
        <v>2995</v>
      </c>
      <c r="B1416" s="14" t="s">
        <v>5306</v>
      </c>
      <c r="C1416" s="14" t="s">
        <v>5747</v>
      </c>
      <c r="D1416" s="16">
        <v>45925</v>
      </c>
      <c r="E1416" s="16">
        <v>46056</v>
      </c>
      <c r="F1416" s="14" t="s">
        <v>5748</v>
      </c>
      <c r="G1416" s="14" t="s">
        <v>5745</v>
      </c>
      <c r="H1416" s="14" t="s">
        <v>5746</v>
      </c>
      <c r="I1416" s="15">
        <v>101.98</v>
      </c>
      <c r="J1416" s="77">
        <v>1</v>
      </c>
      <c r="K1416" s="92"/>
    </row>
    <row r="1417" spans="1:11" ht="12.5" x14ac:dyDescent="0.25">
      <c r="A1417" s="14" t="s">
        <v>2995</v>
      </c>
      <c r="B1417" s="14" t="s">
        <v>5306</v>
      </c>
      <c r="C1417" s="14" t="s">
        <v>5749</v>
      </c>
      <c r="D1417" s="16">
        <v>45848</v>
      </c>
      <c r="E1417" s="16">
        <v>45691</v>
      </c>
      <c r="F1417" s="14" t="s">
        <v>5748</v>
      </c>
      <c r="G1417" s="14" t="s">
        <v>5745</v>
      </c>
      <c r="H1417" s="14" t="s">
        <v>5746</v>
      </c>
      <c r="I1417" s="15">
        <v>101.98</v>
      </c>
      <c r="J1417" s="77">
        <v>1</v>
      </c>
      <c r="K1417" s="92"/>
    </row>
    <row r="1418" spans="1:11" ht="12.5" x14ac:dyDescent="0.25">
      <c r="A1418" s="14" t="s">
        <v>2995</v>
      </c>
      <c r="B1418" s="14" t="s">
        <v>5306</v>
      </c>
      <c r="C1418" s="14" t="s">
        <v>5750</v>
      </c>
      <c r="D1418" s="16">
        <v>45949</v>
      </c>
      <c r="E1418" s="16">
        <v>45691</v>
      </c>
      <c r="F1418" s="14" t="s">
        <v>5751</v>
      </c>
      <c r="G1418" s="14" t="s">
        <v>5745</v>
      </c>
      <c r="H1418" s="14" t="s">
        <v>5746</v>
      </c>
      <c r="I1418" s="15">
        <v>22.95</v>
      </c>
      <c r="J1418" s="77">
        <v>1</v>
      </c>
      <c r="K1418" s="92"/>
    </row>
    <row r="1419" spans="1:11" ht="12.5" x14ac:dyDescent="0.25">
      <c r="A1419" s="14" t="s">
        <v>2995</v>
      </c>
      <c r="B1419" s="14" t="s">
        <v>5306</v>
      </c>
      <c r="C1419" s="14" t="s">
        <v>5752</v>
      </c>
      <c r="D1419" s="16">
        <v>45946</v>
      </c>
      <c r="E1419" s="16">
        <v>45691</v>
      </c>
      <c r="F1419" s="14" t="s">
        <v>5578</v>
      </c>
      <c r="G1419" s="14" t="s">
        <v>5745</v>
      </c>
      <c r="H1419" s="14" t="s">
        <v>5746</v>
      </c>
      <c r="I1419" s="15">
        <v>500</v>
      </c>
      <c r="J1419" s="77">
        <v>1</v>
      </c>
      <c r="K1419" s="92"/>
    </row>
    <row r="1420" spans="1:11" ht="12.5" x14ac:dyDescent="0.25">
      <c r="A1420" s="14" t="s">
        <v>2995</v>
      </c>
      <c r="B1420" s="14" t="s">
        <v>5306</v>
      </c>
      <c r="C1420" s="14" t="s">
        <v>3060</v>
      </c>
      <c r="D1420" s="16">
        <v>45722</v>
      </c>
      <c r="E1420" s="16">
        <v>45691</v>
      </c>
      <c r="F1420" s="14" t="s">
        <v>5753</v>
      </c>
      <c r="G1420" s="14" t="s">
        <v>5745</v>
      </c>
      <c r="H1420" s="14" t="s">
        <v>5746</v>
      </c>
      <c r="I1420" s="15">
        <v>146.09</v>
      </c>
      <c r="J1420" s="77">
        <v>1</v>
      </c>
      <c r="K1420" s="92"/>
    </row>
    <row r="1421" spans="1:11" ht="30" x14ac:dyDescent="0.25">
      <c r="A1421" s="14" t="s">
        <v>2995</v>
      </c>
      <c r="B1421" s="14" t="s">
        <v>5306</v>
      </c>
      <c r="C1421" s="14" t="s">
        <v>5754</v>
      </c>
      <c r="D1421" s="16">
        <v>45782</v>
      </c>
      <c r="E1421" s="16">
        <v>46056</v>
      </c>
      <c r="F1421" s="14" t="s">
        <v>5755</v>
      </c>
      <c r="G1421" s="14" t="s">
        <v>3064</v>
      </c>
      <c r="H1421" s="14" t="s">
        <v>5756</v>
      </c>
      <c r="I1421" s="15">
        <v>450</v>
      </c>
      <c r="J1421" s="77">
        <v>1</v>
      </c>
      <c r="K1421" s="92"/>
    </row>
    <row r="1422" spans="1:11" ht="12.5" x14ac:dyDescent="0.25">
      <c r="A1422" s="14" t="s">
        <v>2995</v>
      </c>
      <c r="B1422" s="14" t="s">
        <v>5306</v>
      </c>
      <c r="C1422" s="14" t="s">
        <v>5757</v>
      </c>
      <c r="D1422" s="16">
        <v>45811</v>
      </c>
      <c r="E1422" s="16">
        <v>46056</v>
      </c>
      <c r="F1422" s="14" t="s">
        <v>5758</v>
      </c>
      <c r="G1422" s="14" t="s">
        <v>3064</v>
      </c>
      <c r="H1422" s="14" t="s">
        <v>5756</v>
      </c>
      <c r="I1422" s="15">
        <v>300</v>
      </c>
      <c r="J1422" s="77">
        <v>1</v>
      </c>
      <c r="K1422" s="92"/>
    </row>
    <row r="1423" spans="1:11" ht="12.5" x14ac:dyDescent="0.25">
      <c r="A1423" s="14" t="s">
        <v>2995</v>
      </c>
      <c r="B1423" s="14" t="s">
        <v>5306</v>
      </c>
      <c r="C1423" s="14" t="s">
        <v>5759</v>
      </c>
      <c r="D1423" s="16">
        <v>45839</v>
      </c>
      <c r="E1423" s="16">
        <v>46056</v>
      </c>
      <c r="F1423" s="14" t="s">
        <v>5760</v>
      </c>
      <c r="G1423" s="14" t="s">
        <v>3064</v>
      </c>
      <c r="H1423" s="14" t="s">
        <v>5756</v>
      </c>
      <c r="I1423" s="15">
        <v>280</v>
      </c>
      <c r="J1423" s="77">
        <v>1</v>
      </c>
      <c r="K1423" s="92"/>
    </row>
    <row r="1424" spans="1:11" ht="12.5" x14ac:dyDescent="0.25">
      <c r="A1424" s="14" t="s">
        <v>2995</v>
      </c>
      <c r="B1424" s="14" t="s">
        <v>5306</v>
      </c>
      <c r="C1424" s="14" t="s">
        <v>5761</v>
      </c>
      <c r="D1424" s="16">
        <v>45926</v>
      </c>
      <c r="E1424" s="16">
        <v>46056</v>
      </c>
      <c r="F1424" s="14" t="s">
        <v>5762</v>
      </c>
      <c r="G1424" s="14" t="s">
        <v>3064</v>
      </c>
      <c r="H1424" s="14" t="s">
        <v>5756</v>
      </c>
      <c r="I1424" s="15">
        <v>294</v>
      </c>
      <c r="J1424" s="77">
        <v>1</v>
      </c>
      <c r="K1424" s="92"/>
    </row>
    <row r="1425" spans="1:11" ht="50" x14ac:dyDescent="0.25">
      <c r="A1425" s="14" t="s">
        <v>2995</v>
      </c>
      <c r="B1425" s="14" t="s">
        <v>5306</v>
      </c>
      <c r="C1425" s="14" t="s">
        <v>3531</v>
      </c>
      <c r="D1425" s="16">
        <v>45867</v>
      </c>
      <c r="E1425" s="16">
        <v>46056</v>
      </c>
      <c r="F1425" s="14" t="s">
        <v>5763</v>
      </c>
      <c r="G1425" s="14" t="s">
        <v>2964</v>
      </c>
      <c r="H1425" s="14" t="s">
        <v>4461</v>
      </c>
      <c r="I1425" s="15">
        <v>6771</v>
      </c>
      <c r="J1425" s="77">
        <v>1</v>
      </c>
      <c r="K1425" s="92"/>
    </row>
    <row r="1426" spans="1:11" ht="12.5" x14ac:dyDescent="0.25">
      <c r="A1426" s="14" t="s">
        <v>2995</v>
      </c>
      <c r="B1426" s="14" t="s">
        <v>5306</v>
      </c>
      <c r="C1426" s="14" t="s">
        <v>3208</v>
      </c>
      <c r="D1426" s="16">
        <v>45721</v>
      </c>
      <c r="E1426" s="16">
        <v>46056</v>
      </c>
      <c r="F1426" s="14" t="s">
        <v>5764</v>
      </c>
      <c r="G1426" s="14" t="s">
        <v>2964</v>
      </c>
      <c r="H1426" s="14" t="s">
        <v>4461</v>
      </c>
      <c r="I1426" s="15">
        <v>1400</v>
      </c>
      <c r="J1426" s="77">
        <v>1</v>
      </c>
      <c r="K1426" s="92"/>
    </row>
    <row r="1427" spans="1:11" ht="12.5" x14ac:dyDescent="0.25">
      <c r="A1427" s="14" t="s">
        <v>2995</v>
      </c>
      <c r="B1427" s="14" t="s">
        <v>5306</v>
      </c>
      <c r="C1427" s="14" t="s">
        <v>3204</v>
      </c>
      <c r="D1427" s="16">
        <v>45845</v>
      </c>
      <c r="E1427" s="16">
        <v>46056</v>
      </c>
      <c r="F1427" s="14" t="s">
        <v>5460</v>
      </c>
      <c r="G1427" s="14" t="s">
        <v>2964</v>
      </c>
      <c r="H1427" s="14" t="s">
        <v>4461</v>
      </c>
      <c r="I1427" s="15">
        <v>775</v>
      </c>
      <c r="J1427" s="77">
        <v>1</v>
      </c>
      <c r="K1427" s="92"/>
    </row>
    <row r="1428" spans="1:11" ht="20" x14ac:dyDescent="0.25">
      <c r="A1428" s="14" t="s">
        <v>2995</v>
      </c>
      <c r="B1428" s="14" t="s">
        <v>5306</v>
      </c>
      <c r="C1428" s="14" t="s">
        <v>5765</v>
      </c>
      <c r="D1428" s="16">
        <v>45814</v>
      </c>
      <c r="E1428" s="16">
        <v>46056</v>
      </c>
      <c r="F1428" s="14" t="s">
        <v>5766</v>
      </c>
      <c r="G1428" s="14" t="s">
        <v>3077</v>
      </c>
      <c r="H1428" s="14" t="s">
        <v>3078</v>
      </c>
      <c r="I1428" s="15">
        <v>399</v>
      </c>
      <c r="J1428" s="77">
        <v>1</v>
      </c>
      <c r="K1428" s="92"/>
    </row>
    <row r="1429" spans="1:11" ht="12.5" x14ac:dyDescent="0.25">
      <c r="A1429" s="14" t="s">
        <v>2995</v>
      </c>
      <c r="B1429" s="14" t="s">
        <v>5306</v>
      </c>
      <c r="C1429" s="14" t="s">
        <v>5767</v>
      </c>
      <c r="D1429" s="16">
        <v>45741</v>
      </c>
      <c r="E1429" s="16">
        <v>46056</v>
      </c>
      <c r="F1429" s="14" t="s">
        <v>5768</v>
      </c>
      <c r="G1429" s="14" t="s">
        <v>3077</v>
      </c>
      <c r="H1429" s="14" t="s">
        <v>3078</v>
      </c>
      <c r="I1429" s="15">
        <v>183.8</v>
      </c>
      <c r="J1429" s="77">
        <v>1</v>
      </c>
      <c r="K1429" s="92"/>
    </row>
    <row r="1430" spans="1:11" ht="12.5" x14ac:dyDescent="0.25">
      <c r="A1430" s="14" t="s">
        <v>2995</v>
      </c>
      <c r="B1430" s="14" t="s">
        <v>5306</v>
      </c>
      <c r="C1430" s="14" t="s">
        <v>5769</v>
      </c>
      <c r="D1430" s="16">
        <v>45929</v>
      </c>
      <c r="E1430" s="16">
        <v>46056</v>
      </c>
      <c r="F1430" s="14" t="s">
        <v>5770</v>
      </c>
      <c r="G1430" s="14" t="s">
        <v>3077</v>
      </c>
      <c r="H1430" s="14" t="s">
        <v>3078</v>
      </c>
      <c r="I1430" s="15">
        <v>106.2</v>
      </c>
      <c r="J1430" s="77">
        <v>1</v>
      </c>
      <c r="K1430" s="92"/>
    </row>
    <row r="1431" spans="1:11" ht="30" x14ac:dyDescent="0.25">
      <c r="A1431" s="14" t="s">
        <v>2995</v>
      </c>
      <c r="B1431" s="14" t="s">
        <v>5306</v>
      </c>
      <c r="C1431" s="14" t="s">
        <v>5771</v>
      </c>
      <c r="D1431" s="16">
        <v>45929</v>
      </c>
      <c r="E1431" s="16">
        <v>46056</v>
      </c>
      <c r="F1431" s="14" t="s">
        <v>5772</v>
      </c>
      <c r="G1431" s="14" t="s">
        <v>3087</v>
      </c>
      <c r="H1431" s="14" t="s">
        <v>3088</v>
      </c>
      <c r="I1431" s="15">
        <v>315.52999999999997</v>
      </c>
      <c r="J1431" s="77">
        <v>1</v>
      </c>
      <c r="K1431" s="92"/>
    </row>
    <row r="1432" spans="1:11" ht="12.5" x14ac:dyDescent="0.25">
      <c r="A1432" s="14" t="s">
        <v>2995</v>
      </c>
      <c r="B1432" s="14" t="s">
        <v>5306</v>
      </c>
      <c r="C1432" s="14" t="s">
        <v>5773</v>
      </c>
      <c r="D1432" s="16">
        <v>45937</v>
      </c>
      <c r="E1432" s="16">
        <v>46056</v>
      </c>
      <c r="F1432" s="14" t="s">
        <v>5774</v>
      </c>
      <c r="G1432" s="14" t="s">
        <v>3087</v>
      </c>
      <c r="H1432" s="14" t="s">
        <v>3088</v>
      </c>
      <c r="I1432" s="15">
        <v>135</v>
      </c>
      <c r="J1432" s="77">
        <v>1</v>
      </c>
      <c r="K1432" s="92"/>
    </row>
    <row r="1433" spans="1:11" ht="12.5" x14ac:dyDescent="0.25">
      <c r="A1433" s="14" t="s">
        <v>2995</v>
      </c>
      <c r="B1433" s="14" t="s">
        <v>5306</v>
      </c>
      <c r="C1433" s="14" t="s">
        <v>5775</v>
      </c>
      <c r="D1433" s="16">
        <v>45937</v>
      </c>
      <c r="E1433" s="16">
        <v>46056</v>
      </c>
      <c r="F1433" s="14" t="s">
        <v>5339</v>
      </c>
      <c r="G1433" s="14" t="s">
        <v>3087</v>
      </c>
      <c r="H1433" s="14" t="s">
        <v>3088</v>
      </c>
      <c r="I1433" s="15">
        <v>172.5</v>
      </c>
      <c r="J1433" s="77">
        <v>1</v>
      </c>
      <c r="K1433" s="92"/>
    </row>
    <row r="1434" spans="1:11" ht="12.5" x14ac:dyDescent="0.25">
      <c r="A1434" s="14" t="s">
        <v>2995</v>
      </c>
      <c r="B1434" s="14" t="s">
        <v>5306</v>
      </c>
      <c r="C1434" s="14" t="s">
        <v>5185</v>
      </c>
      <c r="D1434" s="16">
        <v>45937</v>
      </c>
      <c r="E1434" s="16">
        <v>46056</v>
      </c>
      <c r="F1434" s="14" t="s">
        <v>5776</v>
      </c>
      <c r="G1434" s="14" t="s">
        <v>3087</v>
      </c>
      <c r="H1434" s="14" t="s">
        <v>3088</v>
      </c>
      <c r="I1434" s="15">
        <v>289.77999999999997</v>
      </c>
      <c r="J1434" s="77">
        <v>1</v>
      </c>
      <c r="K1434" s="92"/>
    </row>
    <row r="1435" spans="1:11" ht="12.5" x14ac:dyDescent="0.25">
      <c r="A1435" s="14" t="s">
        <v>2995</v>
      </c>
      <c r="B1435" s="14" t="s">
        <v>5306</v>
      </c>
      <c r="C1435" s="14" t="s">
        <v>5777</v>
      </c>
      <c r="D1435" s="16">
        <v>45960</v>
      </c>
      <c r="E1435" s="16">
        <v>46056</v>
      </c>
      <c r="F1435" s="14" t="s">
        <v>5778</v>
      </c>
      <c r="G1435" s="14" t="s">
        <v>3087</v>
      </c>
      <c r="H1435" s="14" t="s">
        <v>3088</v>
      </c>
      <c r="I1435" s="15">
        <v>106.75</v>
      </c>
      <c r="J1435" s="77">
        <v>1</v>
      </c>
      <c r="K1435" s="92"/>
    </row>
    <row r="1436" spans="1:11" ht="12.5" x14ac:dyDescent="0.25">
      <c r="A1436" s="14" t="s">
        <v>2995</v>
      </c>
      <c r="B1436" s="14" t="s">
        <v>5306</v>
      </c>
      <c r="C1436" s="14" t="s">
        <v>5779</v>
      </c>
      <c r="D1436" s="16">
        <v>45960</v>
      </c>
      <c r="E1436" s="16">
        <v>46056</v>
      </c>
      <c r="F1436" s="14" t="s">
        <v>5780</v>
      </c>
      <c r="G1436" s="14" t="s">
        <v>3087</v>
      </c>
      <c r="H1436" s="14" t="s">
        <v>3088</v>
      </c>
      <c r="I1436" s="15">
        <v>286.88</v>
      </c>
      <c r="J1436" s="77">
        <v>1</v>
      </c>
      <c r="K1436" s="92"/>
    </row>
    <row r="1437" spans="1:11" ht="12.5" x14ac:dyDescent="0.25">
      <c r="A1437" s="14" t="s">
        <v>2995</v>
      </c>
      <c r="B1437" s="14" t="s">
        <v>5306</v>
      </c>
      <c r="C1437" s="14" t="s">
        <v>5781</v>
      </c>
      <c r="D1437" s="16">
        <v>45967</v>
      </c>
      <c r="E1437" s="16">
        <v>46056</v>
      </c>
      <c r="F1437" s="14" t="s">
        <v>5782</v>
      </c>
      <c r="G1437" s="14" t="s">
        <v>3087</v>
      </c>
      <c r="H1437" s="14" t="s">
        <v>3088</v>
      </c>
      <c r="I1437" s="15">
        <v>182.56</v>
      </c>
      <c r="J1437" s="77">
        <v>1</v>
      </c>
      <c r="K1437" s="92"/>
    </row>
    <row r="1438" spans="1:11" ht="30" x14ac:dyDescent="0.25">
      <c r="A1438" s="14" t="s">
        <v>2995</v>
      </c>
      <c r="B1438" s="14" t="s">
        <v>5306</v>
      </c>
      <c r="C1438" s="14" t="s">
        <v>5783</v>
      </c>
      <c r="D1438" s="16">
        <v>45895</v>
      </c>
      <c r="E1438" s="16">
        <v>46056</v>
      </c>
      <c r="F1438" s="14" t="s">
        <v>5784</v>
      </c>
      <c r="G1438" s="14" t="s">
        <v>4436</v>
      </c>
      <c r="H1438" s="14" t="s">
        <v>4437</v>
      </c>
      <c r="I1438" s="15">
        <v>615</v>
      </c>
      <c r="J1438" s="77">
        <v>1</v>
      </c>
      <c r="K1438" s="92"/>
    </row>
    <row r="1439" spans="1:11" ht="12.5" x14ac:dyDescent="0.25">
      <c r="A1439" s="14" t="s">
        <v>2995</v>
      </c>
      <c r="B1439" s="14" t="s">
        <v>5306</v>
      </c>
      <c r="C1439" s="14" t="s">
        <v>5785</v>
      </c>
      <c r="D1439" s="16">
        <v>45867</v>
      </c>
      <c r="E1439" s="16">
        <v>46056</v>
      </c>
      <c r="F1439" s="14" t="s">
        <v>5786</v>
      </c>
      <c r="G1439" s="14" t="s">
        <v>4436</v>
      </c>
      <c r="H1439" s="14" t="s">
        <v>4437</v>
      </c>
      <c r="I1439" s="15">
        <v>301.35000000000002</v>
      </c>
      <c r="J1439" s="77">
        <v>1</v>
      </c>
      <c r="K1439" s="92"/>
    </row>
    <row r="1440" spans="1:11" ht="12.5" x14ac:dyDescent="0.25">
      <c r="A1440" s="14" t="s">
        <v>2995</v>
      </c>
      <c r="B1440" s="14" t="s">
        <v>5306</v>
      </c>
      <c r="C1440" s="14" t="s">
        <v>5787</v>
      </c>
      <c r="D1440" s="16">
        <v>45814</v>
      </c>
      <c r="E1440" s="16">
        <v>46056</v>
      </c>
      <c r="F1440" s="14" t="s">
        <v>5788</v>
      </c>
      <c r="G1440" s="14" t="s">
        <v>4436</v>
      </c>
      <c r="H1440" s="14" t="s">
        <v>4437</v>
      </c>
      <c r="I1440" s="15">
        <v>494.46</v>
      </c>
      <c r="J1440" s="77">
        <v>1</v>
      </c>
      <c r="K1440" s="92"/>
    </row>
    <row r="1441" spans="1:11" ht="12.5" x14ac:dyDescent="0.25">
      <c r="A1441" s="14" t="s">
        <v>2995</v>
      </c>
      <c r="B1441" s="14" t="s">
        <v>5306</v>
      </c>
      <c r="C1441" s="14" t="s">
        <v>5789</v>
      </c>
      <c r="D1441" s="16">
        <v>45789</v>
      </c>
      <c r="E1441" s="16">
        <v>46056</v>
      </c>
      <c r="F1441" s="14" t="s">
        <v>5790</v>
      </c>
      <c r="G1441" s="14" t="s">
        <v>4436</v>
      </c>
      <c r="H1441" s="14" t="s">
        <v>4437</v>
      </c>
      <c r="I1441" s="15">
        <v>1399.19</v>
      </c>
      <c r="J1441" s="77">
        <v>1</v>
      </c>
      <c r="K1441" s="92"/>
    </row>
    <row r="1442" spans="1:11" ht="30" x14ac:dyDescent="0.25">
      <c r="A1442" s="14" t="s">
        <v>2995</v>
      </c>
      <c r="B1442" s="14" t="s">
        <v>5306</v>
      </c>
      <c r="C1442" s="14" t="s">
        <v>5791</v>
      </c>
      <c r="D1442" s="16">
        <v>45824</v>
      </c>
      <c r="E1442" s="16">
        <v>46056</v>
      </c>
      <c r="F1442" s="14" t="s">
        <v>5792</v>
      </c>
      <c r="G1442" s="14" t="s">
        <v>4442</v>
      </c>
      <c r="H1442" s="14" t="s">
        <v>5793</v>
      </c>
      <c r="I1442" s="15">
        <v>59.2</v>
      </c>
      <c r="J1442" s="77">
        <v>1</v>
      </c>
      <c r="K1442" s="92"/>
    </row>
    <row r="1443" spans="1:11" ht="12.5" x14ac:dyDescent="0.25">
      <c r="A1443" s="14" t="s">
        <v>2995</v>
      </c>
      <c r="B1443" s="14" t="s">
        <v>5306</v>
      </c>
      <c r="C1443" s="14" t="s">
        <v>5794</v>
      </c>
      <c r="D1443" s="16">
        <v>45824</v>
      </c>
      <c r="E1443" s="16">
        <v>46056</v>
      </c>
      <c r="F1443" s="14" t="s">
        <v>5795</v>
      </c>
      <c r="G1443" s="14" t="s">
        <v>4442</v>
      </c>
      <c r="H1443" s="14" t="s">
        <v>5793</v>
      </c>
      <c r="I1443" s="15">
        <v>67.099999999999994</v>
      </c>
      <c r="J1443" s="77">
        <v>1</v>
      </c>
      <c r="K1443" s="92"/>
    </row>
    <row r="1444" spans="1:11" ht="12.5" x14ac:dyDescent="0.25">
      <c r="A1444" s="14" t="s">
        <v>2995</v>
      </c>
      <c r="B1444" s="14" t="s">
        <v>5306</v>
      </c>
      <c r="C1444" s="14" t="s">
        <v>5796</v>
      </c>
      <c r="D1444" s="16">
        <v>45902</v>
      </c>
      <c r="E1444" s="16">
        <v>46056</v>
      </c>
      <c r="F1444" s="14" t="s">
        <v>5797</v>
      </c>
      <c r="G1444" s="14" t="s">
        <v>4442</v>
      </c>
      <c r="H1444" s="14" t="s">
        <v>5793</v>
      </c>
      <c r="I1444" s="15">
        <v>922.3</v>
      </c>
      <c r="J1444" s="77">
        <v>1</v>
      </c>
      <c r="K1444" s="92"/>
    </row>
    <row r="1445" spans="1:11" ht="12.5" x14ac:dyDescent="0.25">
      <c r="A1445" s="14" t="s">
        <v>2995</v>
      </c>
      <c r="B1445" s="14" t="s">
        <v>5306</v>
      </c>
      <c r="C1445" s="14" t="s">
        <v>3964</v>
      </c>
      <c r="D1445" s="16">
        <v>45677</v>
      </c>
      <c r="E1445" s="16">
        <v>46056</v>
      </c>
      <c r="F1445" s="14" t="s">
        <v>5798</v>
      </c>
      <c r="G1445" s="14" t="s">
        <v>4442</v>
      </c>
      <c r="H1445" s="14" t="s">
        <v>5793</v>
      </c>
      <c r="I1445" s="15">
        <v>76.64</v>
      </c>
      <c r="J1445" s="77">
        <v>1</v>
      </c>
      <c r="K1445" s="92"/>
    </row>
    <row r="1446" spans="1:11" ht="12.5" x14ac:dyDescent="0.25">
      <c r="A1446" s="14" t="s">
        <v>2995</v>
      </c>
      <c r="B1446" s="14" t="s">
        <v>5306</v>
      </c>
      <c r="C1446" s="14" t="s">
        <v>3042</v>
      </c>
      <c r="D1446" s="16">
        <v>45694</v>
      </c>
      <c r="E1446" s="16">
        <v>46056</v>
      </c>
      <c r="F1446" s="14" t="s">
        <v>4362</v>
      </c>
      <c r="G1446" s="14" t="s">
        <v>4442</v>
      </c>
      <c r="H1446" s="14" t="s">
        <v>5793</v>
      </c>
      <c r="I1446" s="15">
        <v>66.64</v>
      </c>
      <c r="J1446" s="77">
        <v>1</v>
      </c>
      <c r="K1446" s="92"/>
    </row>
    <row r="1447" spans="1:11" ht="12.5" x14ac:dyDescent="0.25">
      <c r="A1447" s="14" t="s">
        <v>2995</v>
      </c>
      <c r="B1447" s="14" t="s">
        <v>5306</v>
      </c>
      <c r="C1447" s="14" t="s">
        <v>3951</v>
      </c>
      <c r="D1447" s="16">
        <v>45720</v>
      </c>
      <c r="E1447" s="16">
        <v>46056</v>
      </c>
      <c r="F1447" s="14" t="s">
        <v>5799</v>
      </c>
      <c r="G1447" s="14" t="s">
        <v>4442</v>
      </c>
      <c r="H1447" s="14" t="s">
        <v>5793</v>
      </c>
      <c r="I1447" s="15">
        <v>240</v>
      </c>
      <c r="J1447" s="77">
        <v>1</v>
      </c>
      <c r="K1447" s="92"/>
    </row>
    <row r="1448" spans="1:11" ht="12.5" x14ac:dyDescent="0.25">
      <c r="A1448" s="14" t="s">
        <v>2995</v>
      </c>
      <c r="B1448" s="14" t="s">
        <v>5306</v>
      </c>
      <c r="C1448" s="14" t="s">
        <v>3334</v>
      </c>
      <c r="D1448" s="16">
        <v>45700</v>
      </c>
      <c r="E1448" s="16">
        <v>46056</v>
      </c>
      <c r="F1448" s="14" t="s">
        <v>5800</v>
      </c>
      <c r="G1448" s="14" t="s">
        <v>4442</v>
      </c>
      <c r="H1448" s="14" t="s">
        <v>5793</v>
      </c>
      <c r="I1448" s="15">
        <v>300</v>
      </c>
      <c r="J1448" s="77">
        <v>1</v>
      </c>
      <c r="K1448" s="92"/>
    </row>
    <row r="1449" spans="1:11" ht="12.5" x14ac:dyDescent="0.25">
      <c r="A1449" s="14" t="s">
        <v>2995</v>
      </c>
      <c r="B1449" s="14" t="s">
        <v>5306</v>
      </c>
      <c r="C1449" s="14" t="s">
        <v>5801</v>
      </c>
      <c r="D1449" s="16">
        <v>45666</v>
      </c>
      <c r="E1449" s="16">
        <v>46056</v>
      </c>
      <c r="F1449" s="14" t="s">
        <v>5802</v>
      </c>
      <c r="G1449" s="14" t="s">
        <v>4442</v>
      </c>
      <c r="H1449" s="14" t="s">
        <v>5793</v>
      </c>
      <c r="I1449" s="15">
        <v>37.5</v>
      </c>
      <c r="J1449" s="77">
        <v>1</v>
      </c>
      <c r="K1449" s="92"/>
    </row>
    <row r="1450" spans="1:11" ht="12.5" x14ac:dyDescent="0.25">
      <c r="A1450" s="14" t="s">
        <v>2995</v>
      </c>
      <c r="B1450" s="14" t="s">
        <v>5306</v>
      </c>
      <c r="C1450" s="14" t="s">
        <v>150</v>
      </c>
      <c r="D1450" s="16">
        <v>45673</v>
      </c>
      <c r="E1450" s="16">
        <v>46056</v>
      </c>
      <c r="F1450" s="14" t="s">
        <v>5803</v>
      </c>
      <c r="G1450" s="14" t="s">
        <v>4442</v>
      </c>
      <c r="H1450" s="14" t="s">
        <v>5793</v>
      </c>
      <c r="I1450" s="15">
        <v>37.5</v>
      </c>
      <c r="J1450" s="77">
        <v>1</v>
      </c>
      <c r="K1450" s="92"/>
    </row>
    <row r="1451" spans="1:11" ht="12.5" x14ac:dyDescent="0.25">
      <c r="A1451" s="14" t="s">
        <v>2995</v>
      </c>
      <c r="B1451" s="14" t="s">
        <v>5306</v>
      </c>
      <c r="C1451" s="14" t="s">
        <v>5804</v>
      </c>
      <c r="D1451" s="16">
        <v>45687</v>
      </c>
      <c r="E1451" s="16">
        <v>46056</v>
      </c>
      <c r="F1451" s="14" t="s">
        <v>5802</v>
      </c>
      <c r="G1451" s="14" t="s">
        <v>4442</v>
      </c>
      <c r="H1451" s="14" t="s">
        <v>5793</v>
      </c>
      <c r="I1451" s="15">
        <v>37.5</v>
      </c>
      <c r="J1451" s="77">
        <v>1</v>
      </c>
      <c r="K1451" s="92"/>
    </row>
    <row r="1452" spans="1:11" ht="12.5" x14ac:dyDescent="0.25">
      <c r="A1452" s="14" t="s">
        <v>2995</v>
      </c>
      <c r="B1452" s="14" t="s">
        <v>5306</v>
      </c>
      <c r="C1452" s="14" t="s">
        <v>5805</v>
      </c>
      <c r="D1452" s="16">
        <v>45680</v>
      </c>
      <c r="E1452" s="16">
        <v>46056</v>
      </c>
      <c r="F1452" s="14" t="s">
        <v>5803</v>
      </c>
      <c r="G1452" s="14" t="s">
        <v>4442</v>
      </c>
      <c r="H1452" s="14" t="s">
        <v>5793</v>
      </c>
      <c r="I1452" s="15">
        <v>37.5</v>
      </c>
      <c r="J1452" s="77">
        <v>1</v>
      </c>
      <c r="K1452" s="92"/>
    </row>
    <row r="1453" spans="1:11" ht="12.5" x14ac:dyDescent="0.25">
      <c r="A1453" s="14" t="s">
        <v>2995</v>
      </c>
      <c r="B1453" s="14" t="s">
        <v>5306</v>
      </c>
      <c r="C1453" s="14" t="s">
        <v>5806</v>
      </c>
      <c r="D1453" s="16">
        <v>45694</v>
      </c>
      <c r="E1453" s="16">
        <v>46056</v>
      </c>
      <c r="F1453" s="14" t="s">
        <v>5802</v>
      </c>
      <c r="G1453" s="14" t="s">
        <v>4442</v>
      </c>
      <c r="H1453" s="14" t="s">
        <v>5793</v>
      </c>
      <c r="I1453" s="15">
        <v>45</v>
      </c>
      <c r="J1453" s="77">
        <v>1</v>
      </c>
      <c r="K1453" s="92"/>
    </row>
    <row r="1454" spans="1:11" ht="12.5" x14ac:dyDescent="0.25">
      <c r="A1454" s="14" t="s">
        <v>2995</v>
      </c>
      <c r="B1454" s="14" t="s">
        <v>5306</v>
      </c>
      <c r="C1454" s="14" t="s">
        <v>4043</v>
      </c>
      <c r="D1454" s="16">
        <v>45708</v>
      </c>
      <c r="E1454" s="16">
        <v>46056</v>
      </c>
      <c r="F1454" s="14" t="s">
        <v>5803</v>
      </c>
      <c r="G1454" s="14" t="s">
        <v>4442</v>
      </c>
      <c r="H1454" s="14" t="s">
        <v>5793</v>
      </c>
      <c r="I1454" s="15">
        <v>45</v>
      </c>
      <c r="J1454" s="77">
        <v>1</v>
      </c>
      <c r="K1454" s="92"/>
    </row>
    <row r="1455" spans="1:11" ht="12.5" x14ac:dyDescent="0.25">
      <c r="A1455" s="14" t="s">
        <v>2995</v>
      </c>
      <c r="B1455" s="14" t="s">
        <v>5306</v>
      </c>
      <c r="C1455" s="14" t="s">
        <v>5807</v>
      </c>
      <c r="D1455" s="16">
        <v>45701</v>
      </c>
      <c r="E1455" s="16">
        <v>46056</v>
      </c>
      <c r="F1455" s="14" t="s">
        <v>5802</v>
      </c>
      <c r="G1455" s="14" t="s">
        <v>4442</v>
      </c>
      <c r="H1455" s="14" t="s">
        <v>5793</v>
      </c>
      <c r="I1455" s="15">
        <v>45</v>
      </c>
      <c r="J1455" s="77">
        <v>1</v>
      </c>
      <c r="K1455" s="92"/>
    </row>
    <row r="1456" spans="1:11" ht="12.5" x14ac:dyDescent="0.25">
      <c r="A1456" s="14" t="s">
        <v>2995</v>
      </c>
      <c r="B1456" s="14" t="s">
        <v>5306</v>
      </c>
      <c r="C1456" s="14" t="s">
        <v>5808</v>
      </c>
      <c r="D1456" s="16">
        <v>45715</v>
      </c>
      <c r="E1456" s="16">
        <v>46056</v>
      </c>
      <c r="F1456" s="14" t="s">
        <v>5803</v>
      </c>
      <c r="G1456" s="14" t="s">
        <v>4442</v>
      </c>
      <c r="H1456" s="14" t="s">
        <v>5793</v>
      </c>
      <c r="I1456" s="15">
        <v>45</v>
      </c>
      <c r="J1456" s="77">
        <v>1</v>
      </c>
      <c r="K1456" s="92"/>
    </row>
    <row r="1457" spans="1:11" ht="12.5" x14ac:dyDescent="0.25">
      <c r="A1457" s="14" t="s">
        <v>2995</v>
      </c>
      <c r="B1457" s="14" t="s">
        <v>5306</v>
      </c>
      <c r="C1457" s="14" t="s">
        <v>5809</v>
      </c>
      <c r="D1457" s="16">
        <v>45834</v>
      </c>
      <c r="E1457" s="16">
        <v>46056</v>
      </c>
      <c r="F1457" s="14" t="s">
        <v>5332</v>
      </c>
      <c r="G1457" s="14" t="s">
        <v>4442</v>
      </c>
      <c r="H1457" s="14" t="s">
        <v>5793</v>
      </c>
      <c r="I1457" s="15">
        <v>262.5</v>
      </c>
      <c r="J1457" s="77">
        <v>1</v>
      </c>
      <c r="K1457" s="92"/>
    </row>
    <row r="1458" spans="1:11" ht="20" x14ac:dyDescent="0.25">
      <c r="A1458" s="14" t="s">
        <v>2995</v>
      </c>
      <c r="B1458" s="14" t="s">
        <v>5306</v>
      </c>
      <c r="C1458" s="14" t="s">
        <v>5810</v>
      </c>
      <c r="D1458" s="16">
        <v>45834</v>
      </c>
      <c r="E1458" s="16">
        <v>46056</v>
      </c>
      <c r="F1458" s="14" t="s">
        <v>5811</v>
      </c>
      <c r="G1458" s="14" t="s">
        <v>4442</v>
      </c>
      <c r="H1458" s="14" t="s">
        <v>5793</v>
      </c>
      <c r="I1458" s="15">
        <v>75</v>
      </c>
      <c r="J1458" s="77">
        <v>1</v>
      </c>
      <c r="K1458" s="92"/>
    </row>
    <row r="1459" spans="1:11" ht="12.5" x14ac:dyDescent="0.25">
      <c r="A1459" s="14" t="s">
        <v>2995</v>
      </c>
      <c r="B1459" s="14" t="s">
        <v>5306</v>
      </c>
      <c r="C1459" s="14" t="s">
        <v>5812</v>
      </c>
      <c r="D1459" s="16">
        <v>45936</v>
      </c>
      <c r="E1459" s="16">
        <v>46056</v>
      </c>
      <c r="F1459" s="14" t="s">
        <v>5813</v>
      </c>
      <c r="G1459" s="14" t="s">
        <v>4442</v>
      </c>
      <c r="H1459" s="14" t="s">
        <v>5793</v>
      </c>
      <c r="I1459" s="15">
        <v>60.6</v>
      </c>
      <c r="J1459" s="77">
        <v>1</v>
      </c>
      <c r="K1459" s="92"/>
    </row>
    <row r="1460" spans="1:11" ht="12.5" x14ac:dyDescent="0.25">
      <c r="A1460" s="14" t="s">
        <v>2995</v>
      </c>
      <c r="B1460" s="14" t="s">
        <v>5306</v>
      </c>
      <c r="C1460" s="14" t="s">
        <v>5814</v>
      </c>
      <c r="D1460" s="16">
        <v>45826</v>
      </c>
      <c r="E1460" s="16">
        <v>46056</v>
      </c>
      <c r="F1460" s="14" t="s">
        <v>5815</v>
      </c>
      <c r="G1460" s="14" t="s">
        <v>4442</v>
      </c>
      <c r="H1460" s="14" t="s">
        <v>5793</v>
      </c>
      <c r="I1460" s="15">
        <v>660</v>
      </c>
      <c r="J1460" s="77">
        <v>1</v>
      </c>
      <c r="K1460" s="92"/>
    </row>
    <row r="1461" spans="1:11" ht="12.5" x14ac:dyDescent="0.25">
      <c r="A1461" s="14" t="s">
        <v>2995</v>
      </c>
      <c r="B1461" s="14" t="s">
        <v>5306</v>
      </c>
      <c r="C1461" s="14" t="s">
        <v>3214</v>
      </c>
      <c r="D1461" s="16">
        <v>45720</v>
      </c>
      <c r="E1461" s="16">
        <v>46056</v>
      </c>
      <c r="F1461" s="14" t="s">
        <v>5816</v>
      </c>
      <c r="G1461" s="14" t="s">
        <v>4442</v>
      </c>
      <c r="H1461" s="14" t="s">
        <v>5793</v>
      </c>
      <c r="I1461" s="15">
        <v>77.58</v>
      </c>
      <c r="J1461" s="77">
        <v>1</v>
      </c>
      <c r="K1461" s="92"/>
    </row>
    <row r="1462" spans="1:11" ht="12.5" x14ac:dyDescent="0.25">
      <c r="A1462" s="14" t="s">
        <v>2995</v>
      </c>
      <c r="B1462" s="14" t="s">
        <v>5306</v>
      </c>
      <c r="C1462" s="14" t="s">
        <v>4597</v>
      </c>
      <c r="D1462" s="16">
        <v>46085</v>
      </c>
      <c r="E1462" s="16">
        <v>46056</v>
      </c>
      <c r="F1462" s="14" t="s">
        <v>5817</v>
      </c>
      <c r="G1462" s="14" t="s">
        <v>4442</v>
      </c>
      <c r="H1462" s="14" t="s">
        <v>5793</v>
      </c>
      <c r="I1462" s="15">
        <v>46.94</v>
      </c>
      <c r="J1462" s="77">
        <v>1</v>
      </c>
      <c r="K1462" s="92"/>
    </row>
    <row r="1463" spans="1:11" ht="12.5" x14ac:dyDescent="0.25">
      <c r="A1463" s="14" t="s">
        <v>2995</v>
      </c>
      <c r="B1463" s="14" t="s">
        <v>5306</v>
      </c>
      <c r="C1463" s="14" t="s">
        <v>3030</v>
      </c>
      <c r="D1463" s="16">
        <v>45720</v>
      </c>
      <c r="E1463" s="16">
        <v>46056</v>
      </c>
      <c r="F1463" s="14" t="s">
        <v>5593</v>
      </c>
      <c r="G1463" s="14" t="s">
        <v>4442</v>
      </c>
      <c r="H1463" s="14" t="s">
        <v>5793</v>
      </c>
      <c r="I1463" s="15">
        <v>46.94</v>
      </c>
      <c r="J1463" s="77">
        <v>1</v>
      </c>
      <c r="K1463" s="92"/>
    </row>
    <row r="1464" spans="1:11" ht="12.5" x14ac:dyDescent="0.25">
      <c r="A1464" s="14" t="s">
        <v>2995</v>
      </c>
      <c r="B1464" s="14" t="s">
        <v>5306</v>
      </c>
      <c r="C1464" s="14" t="s">
        <v>3314</v>
      </c>
      <c r="D1464" s="16">
        <v>45694</v>
      </c>
      <c r="E1464" s="16">
        <v>46056</v>
      </c>
      <c r="F1464" s="14" t="s">
        <v>4321</v>
      </c>
      <c r="G1464" s="14" t="s">
        <v>4442</v>
      </c>
      <c r="H1464" s="14" t="s">
        <v>5793</v>
      </c>
      <c r="I1464" s="15">
        <v>54.7</v>
      </c>
      <c r="J1464" s="77">
        <v>1</v>
      </c>
      <c r="K1464" s="92"/>
    </row>
    <row r="1465" spans="1:11" ht="20" x14ac:dyDescent="0.25">
      <c r="A1465" s="14" t="s">
        <v>2995</v>
      </c>
      <c r="B1465" s="14" t="s">
        <v>5306</v>
      </c>
      <c r="C1465" s="14" t="s">
        <v>5818</v>
      </c>
      <c r="D1465" s="16">
        <v>45677</v>
      </c>
      <c r="E1465" s="16">
        <v>46056</v>
      </c>
      <c r="F1465" s="14" t="s">
        <v>5819</v>
      </c>
      <c r="G1465" s="14" t="s">
        <v>4442</v>
      </c>
      <c r="H1465" s="14" t="s">
        <v>5793</v>
      </c>
      <c r="I1465" s="15">
        <v>226.86</v>
      </c>
      <c r="J1465" s="77">
        <v>1</v>
      </c>
      <c r="K1465" s="92"/>
    </row>
    <row r="1466" spans="1:11" ht="30" x14ac:dyDescent="0.25">
      <c r="A1466" s="14" t="s">
        <v>2995</v>
      </c>
      <c r="B1466" s="14" t="s">
        <v>5306</v>
      </c>
      <c r="C1466" s="14" t="s">
        <v>5820</v>
      </c>
      <c r="D1466" s="16">
        <v>45933</v>
      </c>
      <c r="E1466" s="16">
        <v>46057</v>
      </c>
      <c r="F1466" s="14" t="s">
        <v>5821</v>
      </c>
      <c r="G1466" s="14" t="s">
        <v>4496</v>
      </c>
      <c r="H1466" s="14" t="s">
        <v>5822</v>
      </c>
      <c r="I1466" s="15">
        <v>8271.3700000000008</v>
      </c>
      <c r="J1466" s="77">
        <v>1</v>
      </c>
      <c r="K1466" s="92"/>
    </row>
    <row r="1467" spans="1:11" ht="12.5" x14ac:dyDescent="0.25">
      <c r="A1467" s="14" t="s">
        <v>2995</v>
      </c>
      <c r="B1467" s="14" t="s">
        <v>5306</v>
      </c>
      <c r="C1467" s="14" t="s">
        <v>5823</v>
      </c>
      <c r="D1467" s="16">
        <v>45905</v>
      </c>
      <c r="E1467" s="16">
        <v>46057</v>
      </c>
      <c r="F1467" s="14" t="s">
        <v>5824</v>
      </c>
      <c r="G1467" s="14" t="s">
        <v>4496</v>
      </c>
      <c r="H1467" s="14" t="s">
        <v>5822</v>
      </c>
      <c r="I1467" s="15">
        <v>455.28</v>
      </c>
      <c r="J1467" s="77">
        <v>1</v>
      </c>
      <c r="K1467" s="92"/>
    </row>
    <row r="1468" spans="1:11" ht="12.5" x14ac:dyDescent="0.25">
      <c r="A1468" s="14" t="s">
        <v>2995</v>
      </c>
      <c r="B1468" s="14" t="s">
        <v>5306</v>
      </c>
      <c r="C1468" s="14" t="s">
        <v>3173</v>
      </c>
      <c r="D1468" s="16">
        <v>45908</v>
      </c>
      <c r="E1468" s="16">
        <v>46057</v>
      </c>
      <c r="F1468" s="14" t="s">
        <v>5197</v>
      </c>
      <c r="G1468" s="14" t="s">
        <v>4496</v>
      </c>
      <c r="H1468" s="14" t="s">
        <v>5822</v>
      </c>
      <c r="I1468" s="15">
        <v>700</v>
      </c>
      <c r="J1468" s="77">
        <v>1</v>
      </c>
      <c r="K1468" s="92"/>
    </row>
    <row r="1469" spans="1:11" ht="12.5" x14ac:dyDescent="0.25">
      <c r="A1469" s="14" t="s">
        <v>2995</v>
      </c>
      <c r="B1469" s="14" t="s">
        <v>5306</v>
      </c>
      <c r="C1469" s="14" t="s">
        <v>3185</v>
      </c>
      <c r="D1469" s="16">
        <v>45940</v>
      </c>
      <c r="E1469" s="16">
        <v>46057</v>
      </c>
      <c r="F1469" s="14" t="s">
        <v>5211</v>
      </c>
      <c r="G1469" s="14" t="s">
        <v>4496</v>
      </c>
      <c r="H1469" s="14" t="s">
        <v>5822</v>
      </c>
      <c r="I1469" s="15">
        <v>610</v>
      </c>
      <c r="J1469" s="77">
        <v>1</v>
      </c>
      <c r="K1469" s="92"/>
    </row>
    <row r="1470" spans="1:11" ht="12.5" x14ac:dyDescent="0.25">
      <c r="A1470" s="14" t="s">
        <v>2995</v>
      </c>
      <c r="B1470" s="14" t="s">
        <v>5306</v>
      </c>
      <c r="C1470" s="14" t="s">
        <v>3020</v>
      </c>
      <c r="D1470" s="16">
        <v>45791</v>
      </c>
      <c r="E1470" s="16">
        <v>46057</v>
      </c>
      <c r="F1470" s="14" t="s">
        <v>5196</v>
      </c>
      <c r="G1470" s="14" t="s">
        <v>4496</v>
      </c>
      <c r="H1470" s="14" t="s">
        <v>5822</v>
      </c>
      <c r="I1470" s="15">
        <v>200</v>
      </c>
      <c r="J1470" s="77">
        <v>1</v>
      </c>
      <c r="K1470" s="92"/>
    </row>
    <row r="1471" spans="1:11" ht="12.5" x14ac:dyDescent="0.25">
      <c r="A1471" s="14" t="s">
        <v>2995</v>
      </c>
      <c r="B1471" s="14" t="s">
        <v>5306</v>
      </c>
      <c r="C1471" s="14" t="s">
        <v>3015</v>
      </c>
      <c r="D1471" s="16">
        <v>45818</v>
      </c>
      <c r="E1471" s="16">
        <v>46057</v>
      </c>
      <c r="F1471" s="14" t="s">
        <v>3160</v>
      </c>
      <c r="G1471" s="14" t="s">
        <v>4496</v>
      </c>
      <c r="H1471" s="14" t="s">
        <v>5822</v>
      </c>
      <c r="I1471" s="15">
        <v>157.35</v>
      </c>
      <c r="J1471" s="77">
        <v>1</v>
      </c>
      <c r="K1471" s="92"/>
    </row>
    <row r="1472" spans="1:11" ht="30" x14ac:dyDescent="0.25">
      <c r="A1472" s="14" t="s">
        <v>2995</v>
      </c>
      <c r="B1472" s="14" t="s">
        <v>5306</v>
      </c>
      <c r="C1472" s="14" t="s">
        <v>3024</v>
      </c>
      <c r="D1472" s="16">
        <v>45741</v>
      </c>
      <c r="E1472" s="16">
        <v>46057</v>
      </c>
      <c r="F1472" s="14" t="s">
        <v>5825</v>
      </c>
      <c r="G1472" s="14" t="s">
        <v>4452</v>
      </c>
      <c r="H1472" s="14" t="s">
        <v>4453</v>
      </c>
      <c r="I1472" s="15">
        <v>90</v>
      </c>
      <c r="J1472" s="77">
        <v>1</v>
      </c>
      <c r="K1472" s="92"/>
    </row>
    <row r="1473" spans="1:11" ht="12.5" x14ac:dyDescent="0.25">
      <c r="A1473" s="14" t="s">
        <v>2995</v>
      </c>
      <c r="B1473" s="14" t="s">
        <v>5306</v>
      </c>
      <c r="C1473" s="14" t="s">
        <v>3030</v>
      </c>
      <c r="D1473" s="16">
        <v>45741</v>
      </c>
      <c r="E1473" s="16">
        <v>46057</v>
      </c>
      <c r="F1473" s="14" t="s">
        <v>5826</v>
      </c>
      <c r="G1473" s="14" t="s">
        <v>4452</v>
      </c>
      <c r="H1473" s="14" t="s">
        <v>4453</v>
      </c>
      <c r="I1473" s="15">
        <v>30</v>
      </c>
      <c r="J1473" s="77">
        <v>1</v>
      </c>
      <c r="K1473" s="92"/>
    </row>
    <row r="1474" spans="1:11" ht="12.5" x14ac:dyDescent="0.25">
      <c r="A1474" s="14" t="s">
        <v>2995</v>
      </c>
      <c r="B1474" s="14" t="s">
        <v>5306</v>
      </c>
      <c r="C1474" s="14" t="s">
        <v>5701</v>
      </c>
      <c r="D1474" s="16">
        <v>45777</v>
      </c>
      <c r="E1474" s="16">
        <v>46057</v>
      </c>
      <c r="F1474" s="14" t="s">
        <v>3198</v>
      </c>
      <c r="G1474" s="14" t="s">
        <v>4452</v>
      </c>
      <c r="H1474" s="14" t="s">
        <v>4453</v>
      </c>
      <c r="I1474" s="15">
        <v>67.5</v>
      </c>
      <c r="J1474" s="77">
        <v>1</v>
      </c>
      <c r="K1474" s="92"/>
    </row>
    <row r="1475" spans="1:11" ht="20" x14ac:dyDescent="0.25">
      <c r="A1475" s="14" t="s">
        <v>2995</v>
      </c>
      <c r="B1475" s="14" t="s">
        <v>5306</v>
      </c>
      <c r="C1475" s="14" t="s">
        <v>4741</v>
      </c>
      <c r="D1475" s="16">
        <v>45777</v>
      </c>
      <c r="E1475" s="16">
        <v>46057</v>
      </c>
      <c r="F1475" s="14" t="s">
        <v>5827</v>
      </c>
      <c r="G1475" s="14" t="s">
        <v>4452</v>
      </c>
      <c r="H1475" s="14" t="s">
        <v>4453</v>
      </c>
      <c r="I1475" s="15">
        <v>22.5</v>
      </c>
      <c r="J1475" s="77">
        <v>1</v>
      </c>
      <c r="K1475" s="92"/>
    </row>
    <row r="1476" spans="1:11" ht="12.5" x14ac:dyDescent="0.25">
      <c r="A1476" s="14" t="s">
        <v>2995</v>
      </c>
      <c r="B1476" s="14" t="s">
        <v>5306</v>
      </c>
      <c r="C1476" s="14" t="s">
        <v>3219</v>
      </c>
      <c r="D1476" s="16">
        <v>45797</v>
      </c>
      <c r="E1476" s="16">
        <v>46057</v>
      </c>
      <c r="F1476" s="14" t="s">
        <v>3067</v>
      </c>
      <c r="G1476" s="14" t="s">
        <v>4452</v>
      </c>
      <c r="H1476" s="14" t="s">
        <v>4453</v>
      </c>
      <c r="I1476" s="15">
        <v>67.5</v>
      </c>
      <c r="J1476" s="77">
        <v>1</v>
      </c>
      <c r="K1476" s="92"/>
    </row>
    <row r="1477" spans="1:11" ht="20" x14ac:dyDescent="0.25">
      <c r="A1477" s="14" t="s">
        <v>2995</v>
      </c>
      <c r="B1477" s="14" t="s">
        <v>5306</v>
      </c>
      <c r="C1477" s="14" t="s">
        <v>3223</v>
      </c>
      <c r="D1477" s="16">
        <v>45797</v>
      </c>
      <c r="E1477" s="16">
        <v>46057</v>
      </c>
      <c r="F1477" s="14" t="s">
        <v>5828</v>
      </c>
      <c r="G1477" s="14" t="s">
        <v>4452</v>
      </c>
      <c r="H1477" s="14" t="s">
        <v>4453</v>
      </c>
      <c r="I1477" s="15">
        <v>22.5</v>
      </c>
      <c r="J1477" s="77">
        <v>1</v>
      </c>
      <c r="K1477" s="92"/>
    </row>
    <row r="1478" spans="1:11" ht="12.5" x14ac:dyDescent="0.25">
      <c r="A1478" s="14" t="s">
        <v>2995</v>
      </c>
      <c r="B1478" s="14" t="s">
        <v>5306</v>
      </c>
      <c r="C1478" s="14" t="s">
        <v>3393</v>
      </c>
      <c r="D1478" s="16">
        <v>45945</v>
      </c>
      <c r="E1478" s="16">
        <v>46057</v>
      </c>
      <c r="F1478" s="14" t="s">
        <v>5829</v>
      </c>
      <c r="G1478" s="14" t="s">
        <v>4452</v>
      </c>
      <c r="H1478" s="14" t="s">
        <v>4453</v>
      </c>
      <c r="I1478" s="15">
        <v>192</v>
      </c>
      <c r="J1478" s="77">
        <v>1</v>
      </c>
      <c r="K1478" s="92"/>
    </row>
    <row r="1479" spans="1:11" ht="20" x14ac:dyDescent="0.25">
      <c r="A1479" s="14" t="s">
        <v>2995</v>
      </c>
      <c r="B1479" s="14" t="s">
        <v>5306</v>
      </c>
      <c r="C1479" s="14" t="s">
        <v>3329</v>
      </c>
      <c r="D1479" s="16">
        <v>45945</v>
      </c>
      <c r="E1479" s="16">
        <v>46057</v>
      </c>
      <c r="F1479" s="14" t="s">
        <v>5830</v>
      </c>
      <c r="G1479" s="14" t="s">
        <v>4452</v>
      </c>
      <c r="H1479" s="14" t="s">
        <v>4453</v>
      </c>
      <c r="I1479" s="15">
        <v>66</v>
      </c>
      <c r="J1479" s="77">
        <v>1</v>
      </c>
      <c r="K1479" s="92"/>
    </row>
    <row r="1480" spans="1:11" ht="20" x14ac:dyDescent="0.25">
      <c r="A1480" s="14" t="s">
        <v>2995</v>
      </c>
      <c r="B1480" s="14" t="s">
        <v>5306</v>
      </c>
      <c r="C1480" s="14" t="s">
        <v>5831</v>
      </c>
      <c r="D1480" s="16">
        <v>45831</v>
      </c>
      <c r="E1480" s="16">
        <v>46057</v>
      </c>
      <c r="F1480" s="14" t="s">
        <v>5832</v>
      </c>
      <c r="G1480" s="14" t="s">
        <v>4452</v>
      </c>
      <c r="H1480" s="14" t="s">
        <v>4453</v>
      </c>
      <c r="I1480" s="15">
        <v>562.5</v>
      </c>
      <c r="J1480" s="77">
        <v>1</v>
      </c>
      <c r="K1480" s="92"/>
    </row>
    <row r="1481" spans="1:11" ht="20" x14ac:dyDescent="0.25">
      <c r="A1481" s="14" t="s">
        <v>2995</v>
      </c>
      <c r="B1481" s="14" t="s">
        <v>5306</v>
      </c>
      <c r="C1481" s="14" t="s">
        <v>4813</v>
      </c>
      <c r="D1481" s="16">
        <v>45945</v>
      </c>
      <c r="E1481" s="16">
        <v>46057</v>
      </c>
      <c r="F1481" s="14" t="s">
        <v>5833</v>
      </c>
      <c r="G1481" s="14" t="s">
        <v>4452</v>
      </c>
      <c r="H1481" s="14" t="s">
        <v>4453</v>
      </c>
      <c r="I1481" s="15">
        <v>337.5</v>
      </c>
      <c r="J1481" s="77">
        <v>1</v>
      </c>
      <c r="K1481" s="92"/>
    </row>
    <row r="1482" spans="1:11" ht="12.5" x14ac:dyDescent="0.25">
      <c r="A1482" s="14" t="s">
        <v>2995</v>
      </c>
      <c r="B1482" s="14" t="s">
        <v>5306</v>
      </c>
      <c r="C1482" s="14" t="s">
        <v>5834</v>
      </c>
      <c r="D1482" s="16">
        <v>45945</v>
      </c>
      <c r="E1482" s="16">
        <v>46057</v>
      </c>
      <c r="F1482" s="14" t="s">
        <v>5829</v>
      </c>
      <c r="G1482" s="14" t="s">
        <v>4452</v>
      </c>
      <c r="H1482" s="14" t="s">
        <v>4453</v>
      </c>
      <c r="I1482" s="15">
        <v>5</v>
      </c>
      <c r="J1482" s="77">
        <v>1</v>
      </c>
      <c r="K1482" s="92"/>
    </row>
    <row r="1483" spans="1:11" ht="40" x14ac:dyDescent="0.25">
      <c r="A1483" s="14" t="s">
        <v>2995</v>
      </c>
      <c r="B1483" s="14" t="s">
        <v>5306</v>
      </c>
      <c r="C1483" s="14" t="s">
        <v>5835</v>
      </c>
      <c r="D1483" s="16">
        <v>45961</v>
      </c>
      <c r="E1483" s="16">
        <v>46057</v>
      </c>
      <c r="F1483" s="14" t="s">
        <v>5836</v>
      </c>
      <c r="G1483" s="14" t="s">
        <v>3221</v>
      </c>
      <c r="H1483" s="14" t="s">
        <v>5837</v>
      </c>
      <c r="I1483" s="15">
        <v>2911</v>
      </c>
      <c r="J1483" s="77">
        <v>1</v>
      </c>
      <c r="K1483" s="92"/>
    </row>
    <row r="1484" spans="1:11" ht="30" x14ac:dyDescent="0.25">
      <c r="A1484" s="14" t="s">
        <v>2995</v>
      </c>
      <c r="B1484" s="14" t="s">
        <v>3642</v>
      </c>
      <c r="C1484" s="14" t="s">
        <v>3136</v>
      </c>
      <c r="D1484" s="16">
        <v>45705</v>
      </c>
      <c r="E1484" s="16">
        <v>45929</v>
      </c>
      <c r="F1484" s="14" t="s">
        <v>5838</v>
      </c>
      <c r="G1484" s="14" t="s">
        <v>4452</v>
      </c>
      <c r="H1484" s="14" t="s">
        <v>4453</v>
      </c>
      <c r="I1484" s="15">
        <v>495</v>
      </c>
      <c r="J1484" s="77">
        <v>1</v>
      </c>
      <c r="K1484" s="92"/>
    </row>
    <row r="1485" spans="1:11" ht="20" x14ac:dyDescent="0.25">
      <c r="A1485" s="14" t="s">
        <v>2995</v>
      </c>
      <c r="B1485" s="14" t="s">
        <v>3642</v>
      </c>
      <c r="C1485" s="14" t="s">
        <v>3195</v>
      </c>
      <c r="D1485" s="16">
        <v>45730</v>
      </c>
      <c r="E1485" s="16">
        <v>45929</v>
      </c>
      <c r="F1485" s="14" t="s">
        <v>5839</v>
      </c>
      <c r="G1485" s="14" t="s">
        <v>4452</v>
      </c>
      <c r="H1485" s="14" t="s">
        <v>4453</v>
      </c>
      <c r="I1485" s="15">
        <v>383</v>
      </c>
      <c r="J1485" s="77">
        <v>1</v>
      </c>
      <c r="K1485" s="92"/>
    </row>
    <row r="1486" spans="1:11" ht="30" x14ac:dyDescent="0.25">
      <c r="A1486" s="14" t="s">
        <v>2995</v>
      </c>
      <c r="B1486" s="14" t="s">
        <v>5306</v>
      </c>
      <c r="C1486" s="14" t="s">
        <v>3859</v>
      </c>
      <c r="D1486" s="16">
        <v>45922</v>
      </c>
      <c r="E1486" s="16">
        <v>46055</v>
      </c>
      <c r="F1486" s="14" t="s">
        <v>5840</v>
      </c>
      <c r="G1486" s="14" t="s">
        <v>4329</v>
      </c>
      <c r="H1486" s="14" t="s">
        <v>4330</v>
      </c>
      <c r="I1486" s="15">
        <v>1056</v>
      </c>
      <c r="J1486" s="77">
        <v>1</v>
      </c>
      <c r="K1486" s="92"/>
    </row>
    <row r="1487" spans="1:11" ht="12.5" x14ac:dyDescent="0.25">
      <c r="A1487" s="14" t="s">
        <v>2995</v>
      </c>
      <c r="B1487" s="14" t="s">
        <v>5306</v>
      </c>
      <c r="C1487" s="14" t="s">
        <v>3489</v>
      </c>
      <c r="D1487" s="16">
        <v>45952</v>
      </c>
      <c r="E1487" s="16">
        <v>46055</v>
      </c>
      <c r="F1487" s="14" t="s">
        <v>5841</v>
      </c>
      <c r="G1487" s="14" t="s">
        <v>4329</v>
      </c>
      <c r="H1487" s="14" t="s">
        <v>4330</v>
      </c>
      <c r="I1487" s="15">
        <v>1056</v>
      </c>
      <c r="J1487" s="77">
        <v>1</v>
      </c>
      <c r="K1487" s="92"/>
    </row>
    <row r="1488" spans="1:11" ht="20" x14ac:dyDescent="0.25">
      <c r="A1488" s="14" t="s">
        <v>2995</v>
      </c>
      <c r="B1488" s="14" t="s">
        <v>5306</v>
      </c>
      <c r="C1488" s="14" t="s">
        <v>5842</v>
      </c>
      <c r="D1488" s="16">
        <v>45955</v>
      </c>
      <c r="E1488" s="16">
        <v>46055</v>
      </c>
      <c r="F1488" s="14" t="s">
        <v>5843</v>
      </c>
      <c r="G1488" s="14" t="s">
        <v>4329</v>
      </c>
      <c r="H1488" s="14" t="s">
        <v>4330</v>
      </c>
      <c r="I1488" s="15">
        <v>1960</v>
      </c>
      <c r="J1488" s="77">
        <v>1</v>
      </c>
      <c r="K1488" s="92"/>
    </row>
    <row r="1489" spans="1:11" ht="12.5" x14ac:dyDescent="0.25">
      <c r="A1489" s="14" t="s">
        <v>2995</v>
      </c>
      <c r="B1489" s="14" t="s">
        <v>5306</v>
      </c>
      <c r="C1489" s="14" t="s">
        <v>5844</v>
      </c>
      <c r="D1489" s="16">
        <v>45987</v>
      </c>
      <c r="E1489" s="16">
        <v>46055</v>
      </c>
      <c r="F1489" s="14" t="s">
        <v>5845</v>
      </c>
      <c r="G1489" s="14" t="s">
        <v>4329</v>
      </c>
      <c r="H1489" s="14" t="s">
        <v>4330</v>
      </c>
      <c r="I1489" s="15">
        <v>22</v>
      </c>
      <c r="J1489" s="77">
        <v>1</v>
      </c>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453125" style="180" bestFit="1" customWidth="1"/>
    <col min="258" max="258" width="46.1796875" style="180" bestFit="1" customWidth="1"/>
    <col min="259" max="259" width="15.453125" style="180" bestFit="1" customWidth="1"/>
    <col min="260" max="260" width="20.453125" style="180" customWidth="1"/>
    <col min="261" max="261" width="21" style="180" bestFit="1" customWidth="1"/>
    <col min="262" max="262" width="6.1796875" style="180" bestFit="1" customWidth="1"/>
    <col min="263" max="263" width="22.81640625" style="180" customWidth="1"/>
    <col min="264" max="264" width="23.45312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453125" style="180" bestFit="1" customWidth="1"/>
    <col min="514" max="514" width="46.1796875" style="180" bestFit="1" customWidth="1"/>
    <col min="515" max="515" width="15.453125" style="180" bestFit="1" customWidth="1"/>
    <col min="516" max="516" width="20.453125" style="180" customWidth="1"/>
    <col min="517" max="517" width="21" style="180" bestFit="1" customWidth="1"/>
    <col min="518" max="518" width="6.1796875" style="180" bestFit="1" customWidth="1"/>
    <col min="519" max="519" width="22.81640625" style="180" customWidth="1"/>
    <col min="520" max="520" width="23.45312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453125" style="180" bestFit="1" customWidth="1"/>
    <col min="770" max="770" width="46.1796875" style="180" bestFit="1" customWidth="1"/>
    <col min="771" max="771" width="15.453125" style="180" bestFit="1" customWidth="1"/>
    <col min="772" max="772" width="20.453125" style="180" customWidth="1"/>
    <col min="773" max="773" width="21" style="180" bestFit="1" customWidth="1"/>
    <col min="774" max="774" width="6.1796875" style="180" bestFit="1" customWidth="1"/>
    <col min="775" max="775" width="22.81640625" style="180" customWidth="1"/>
    <col min="776" max="776" width="23.45312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453125" style="180" bestFit="1" customWidth="1"/>
    <col min="1026" max="1026" width="46.1796875" style="180" bestFit="1" customWidth="1"/>
    <col min="1027" max="1027" width="15.453125" style="180" bestFit="1" customWidth="1"/>
    <col min="1028" max="1028" width="20.453125" style="180" customWidth="1"/>
    <col min="1029" max="1029" width="21" style="180" bestFit="1" customWidth="1"/>
    <col min="1030" max="1030" width="6.1796875" style="180" bestFit="1" customWidth="1"/>
    <col min="1031" max="1031" width="22.81640625" style="180" customWidth="1"/>
    <col min="1032" max="1032" width="23.45312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453125" style="180" bestFit="1" customWidth="1"/>
    <col min="1282" max="1282" width="46.1796875" style="180" bestFit="1" customWidth="1"/>
    <col min="1283" max="1283" width="15.453125" style="180" bestFit="1" customWidth="1"/>
    <col min="1284" max="1284" width="20.453125" style="180" customWidth="1"/>
    <col min="1285" max="1285" width="21" style="180" bestFit="1" customWidth="1"/>
    <col min="1286" max="1286" width="6.1796875" style="180" bestFit="1" customWidth="1"/>
    <col min="1287" max="1287" width="22.81640625" style="180" customWidth="1"/>
    <col min="1288" max="1288" width="23.45312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453125" style="180" bestFit="1" customWidth="1"/>
    <col min="1538" max="1538" width="46.1796875" style="180" bestFit="1" customWidth="1"/>
    <col min="1539" max="1539" width="15.453125" style="180" bestFit="1" customWidth="1"/>
    <col min="1540" max="1540" width="20.453125" style="180" customWidth="1"/>
    <col min="1541" max="1541" width="21" style="180" bestFit="1" customWidth="1"/>
    <col min="1542" max="1542" width="6.1796875" style="180" bestFit="1" customWidth="1"/>
    <col min="1543" max="1543" width="22.81640625" style="180" customWidth="1"/>
    <col min="1544" max="1544" width="23.45312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453125" style="180" bestFit="1" customWidth="1"/>
    <col min="1794" max="1794" width="46.1796875" style="180" bestFit="1" customWidth="1"/>
    <col min="1795" max="1795" width="15.453125" style="180" bestFit="1" customWidth="1"/>
    <col min="1796" max="1796" width="20.453125" style="180" customWidth="1"/>
    <col min="1797" max="1797" width="21" style="180" bestFit="1" customWidth="1"/>
    <col min="1798" max="1798" width="6.1796875" style="180" bestFit="1" customWidth="1"/>
    <col min="1799" max="1799" width="22.81640625" style="180" customWidth="1"/>
    <col min="1800" max="1800" width="23.45312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453125" style="180" bestFit="1" customWidth="1"/>
    <col min="2050" max="2050" width="46.1796875" style="180" bestFit="1" customWidth="1"/>
    <col min="2051" max="2051" width="15.453125" style="180" bestFit="1" customWidth="1"/>
    <col min="2052" max="2052" width="20.453125" style="180" customWidth="1"/>
    <col min="2053" max="2053" width="21" style="180" bestFit="1" customWidth="1"/>
    <col min="2054" max="2054" width="6.1796875" style="180" bestFit="1" customWidth="1"/>
    <col min="2055" max="2055" width="22.81640625" style="180" customWidth="1"/>
    <col min="2056" max="2056" width="23.45312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453125" style="180" bestFit="1" customWidth="1"/>
    <col min="2306" max="2306" width="46.1796875" style="180" bestFit="1" customWidth="1"/>
    <col min="2307" max="2307" width="15.453125" style="180" bestFit="1" customWidth="1"/>
    <col min="2308" max="2308" width="20.453125" style="180" customWidth="1"/>
    <col min="2309" max="2309" width="21" style="180" bestFit="1" customWidth="1"/>
    <col min="2310" max="2310" width="6.1796875" style="180" bestFit="1" customWidth="1"/>
    <col min="2311" max="2311" width="22.81640625" style="180" customWidth="1"/>
    <col min="2312" max="2312" width="23.45312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453125" style="180" bestFit="1" customWidth="1"/>
    <col min="2562" max="2562" width="46.1796875" style="180" bestFit="1" customWidth="1"/>
    <col min="2563" max="2563" width="15.453125" style="180" bestFit="1" customWidth="1"/>
    <col min="2564" max="2564" width="20.453125" style="180" customWidth="1"/>
    <col min="2565" max="2565" width="21" style="180" bestFit="1" customWidth="1"/>
    <col min="2566" max="2566" width="6.1796875" style="180" bestFit="1" customWidth="1"/>
    <col min="2567" max="2567" width="22.81640625" style="180" customWidth="1"/>
    <col min="2568" max="2568" width="23.45312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453125" style="180" bestFit="1" customWidth="1"/>
    <col min="2818" max="2818" width="46.1796875" style="180" bestFit="1" customWidth="1"/>
    <col min="2819" max="2819" width="15.453125" style="180" bestFit="1" customWidth="1"/>
    <col min="2820" max="2820" width="20.453125" style="180" customWidth="1"/>
    <col min="2821" max="2821" width="21" style="180" bestFit="1" customWidth="1"/>
    <col min="2822" max="2822" width="6.1796875" style="180" bestFit="1" customWidth="1"/>
    <col min="2823" max="2823" width="22.81640625" style="180" customWidth="1"/>
    <col min="2824" max="2824" width="23.45312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453125" style="180" bestFit="1" customWidth="1"/>
    <col min="3074" max="3074" width="46.1796875" style="180" bestFit="1" customWidth="1"/>
    <col min="3075" max="3075" width="15.453125" style="180" bestFit="1" customWidth="1"/>
    <col min="3076" max="3076" width="20.453125" style="180" customWidth="1"/>
    <col min="3077" max="3077" width="21" style="180" bestFit="1" customWidth="1"/>
    <col min="3078" max="3078" width="6.1796875" style="180" bestFit="1" customWidth="1"/>
    <col min="3079" max="3079" width="22.81640625" style="180" customWidth="1"/>
    <col min="3080" max="3080" width="23.45312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453125" style="180" bestFit="1" customWidth="1"/>
    <col min="3330" max="3330" width="46.1796875" style="180" bestFit="1" customWidth="1"/>
    <col min="3331" max="3331" width="15.453125" style="180" bestFit="1" customWidth="1"/>
    <col min="3332" max="3332" width="20.453125" style="180" customWidth="1"/>
    <col min="3333" max="3333" width="21" style="180" bestFit="1" customWidth="1"/>
    <col min="3334" max="3334" width="6.1796875" style="180" bestFit="1" customWidth="1"/>
    <col min="3335" max="3335" width="22.81640625" style="180" customWidth="1"/>
    <col min="3336" max="3336" width="23.45312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453125" style="180" bestFit="1" customWidth="1"/>
    <col min="3586" max="3586" width="46.1796875" style="180" bestFit="1" customWidth="1"/>
    <col min="3587" max="3587" width="15.453125" style="180" bestFit="1" customWidth="1"/>
    <col min="3588" max="3588" width="20.453125" style="180" customWidth="1"/>
    <col min="3589" max="3589" width="21" style="180" bestFit="1" customWidth="1"/>
    <col min="3590" max="3590" width="6.1796875" style="180" bestFit="1" customWidth="1"/>
    <col min="3591" max="3591" width="22.81640625" style="180" customWidth="1"/>
    <col min="3592" max="3592" width="23.45312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453125" style="180" bestFit="1" customWidth="1"/>
    <col min="3842" max="3842" width="46.1796875" style="180" bestFit="1" customWidth="1"/>
    <col min="3843" max="3843" width="15.453125" style="180" bestFit="1" customWidth="1"/>
    <col min="3844" max="3844" width="20.453125" style="180" customWidth="1"/>
    <col min="3845" max="3845" width="21" style="180" bestFit="1" customWidth="1"/>
    <col min="3846" max="3846" width="6.1796875" style="180" bestFit="1" customWidth="1"/>
    <col min="3847" max="3847" width="22.81640625" style="180" customWidth="1"/>
    <col min="3848" max="3848" width="23.45312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453125" style="180" bestFit="1" customWidth="1"/>
    <col min="4098" max="4098" width="46.1796875" style="180" bestFit="1" customWidth="1"/>
    <col min="4099" max="4099" width="15.453125" style="180" bestFit="1" customWidth="1"/>
    <col min="4100" max="4100" width="20.453125" style="180" customWidth="1"/>
    <col min="4101" max="4101" width="21" style="180" bestFit="1" customWidth="1"/>
    <col min="4102" max="4102" width="6.1796875" style="180" bestFit="1" customWidth="1"/>
    <col min="4103" max="4103" width="22.81640625" style="180" customWidth="1"/>
    <col min="4104" max="4104" width="23.45312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453125" style="180" bestFit="1" customWidth="1"/>
    <col min="4354" max="4354" width="46.1796875" style="180" bestFit="1" customWidth="1"/>
    <col min="4355" max="4355" width="15.453125" style="180" bestFit="1" customWidth="1"/>
    <col min="4356" max="4356" width="20.453125" style="180" customWidth="1"/>
    <col min="4357" max="4357" width="21" style="180" bestFit="1" customWidth="1"/>
    <col min="4358" max="4358" width="6.1796875" style="180" bestFit="1" customWidth="1"/>
    <col min="4359" max="4359" width="22.81640625" style="180" customWidth="1"/>
    <col min="4360" max="4360" width="23.45312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453125" style="180" bestFit="1" customWidth="1"/>
    <col min="4610" max="4610" width="46.1796875" style="180" bestFit="1" customWidth="1"/>
    <col min="4611" max="4611" width="15.453125" style="180" bestFit="1" customWidth="1"/>
    <col min="4612" max="4612" width="20.453125" style="180" customWidth="1"/>
    <col min="4613" max="4613" width="21" style="180" bestFit="1" customWidth="1"/>
    <col min="4614" max="4614" width="6.1796875" style="180" bestFit="1" customWidth="1"/>
    <col min="4615" max="4615" width="22.81640625" style="180" customWidth="1"/>
    <col min="4616" max="4616" width="23.45312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453125" style="180" bestFit="1" customWidth="1"/>
    <col min="4866" max="4866" width="46.1796875" style="180" bestFit="1" customWidth="1"/>
    <col min="4867" max="4867" width="15.453125" style="180" bestFit="1" customWidth="1"/>
    <col min="4868" max="4868" width="20.453125" style="180" customWidth="1"/>
    <col min="4869" max="4869" width="21" style="180" bestFit="1" customWidth="1"/>
    <col min="4870" max="4870" width="6.1796875" style="180" bestFit="1" customWidth="1"/>
    <col min="4871" max="4871" width="22.81640625" style="180" customWidth="1"/>
    <col min="4872" max="4872" width="23.45312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453125" style="180" bestFit="1" customWidth="1"/>
    <col min="5122" max="5122" width="46.1796875" style="180" bestFit="1" customWidth="1"/>
    <col min="5123" max="5123" width="15.453125" style="180" bestFit="1" customWidth="1"/>
    <col min="5124" max="5124" width="20.453125" style="180" customWidth="1"/>
    <col min="5125" max="5125" width="21" style="180" bestFit="1" customWidth="1"/>
    <col min="5126" max="5126" width="6.1796875" style="180" bestFit="1" customWidth="1"/>
    <col min="5127" max="5127" width="22.81640625" style="180" customWidth="1"/>
    <col min="5128" max="5128" width="23.45312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453125" style="180" bestFit="1" customWidth="1"/>
    <col min="5378" max="5378" width="46.1796875" style="180" bestFit="1" customWidth="1"/>
    <col min="5379" max="5379" width="15.453125" style="180" bestFit="1" customWidth="1"/>
    <col min="5380" max="5380" width="20.453125" style="180" customWidth="1"/>
    <col min="5381" max="5381" width="21" style="180" bestFit="1" customWidth="1"/>
    <col min="5382" max="5382" width="6.1796875" style="180" bestFit="1" customWidth="1"/>
    <col min="5383" max="5383" width="22.81640625" style="180" customWidth="1"/>
    <col min="5384" max="5384" width="23.45312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453125" style="180" bestFit="1" customWidth="1"/>
    <col min="5634" max="5634" width="46.1796875" style="180" bestFit="1" customWidth="1"/>
    <col min="5635" max="5635" width="15.453125" style="180" bestFit="1" customWidth="1"/>
    <col min="5636" max="5636" width="20.453125" style="180" customWidth="1"/>
    <col min="5637" max="5637" width="21" style="180" bestFit="1" customWidth="1"/>
    <col min="5638" max="5638" width="6.1796875" style="180" bestFit="1" customWidth="1"/>
    <col min="5639" max="5639" width="22.81640625" style="180" customWidth="1"/>
    <col min="5640" max="5640" width="23.45312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453125" style="180" bestFit="1" customWidth="1"/>
    <col min="5890" max="5890" width="46.1796875" style="180" bestFit="1" customWidth="1"/>
    <col min="5891" max="5891" width="15.453125" style="180" bestFit="1" customWidth="1"/>
    <col min="5892" max="5892" width="20.453125" style="180" customWidth="1"/>
    <col min="5893" max="5893" width="21" style="180" bestFit="1" customWidth="1"/>
    <col min="5894" max="5894" width="6.1796875" style="180" bestFit="1" customWidth="1"/>
    <col min="5895" max="5895" width="22.81640625" style="180" customWidth="1"/>
    <col min="5896" max="5896" width="23.45312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453125" style="180" bestFit="1" customWidth="1"/>
    <col min="6146" max="6146" width="46.1796875" style="180" bestFit="1" customWidth="1"/>
    <col min="6147" max="6147" width="15.453125" style="180" bestFit="1" customWidth="1"/>
    <col min="6148" max="6148" width="20.453125" style="180" customWidth="1"/>
    <col min="6149" max="6149" width="21" style="180" bestFit="1" customWidth="1"/>
    <col min="6150" max="6150" width="6.1796875" style="180" bestFit="1" customWidth="1"/>
    <col min="6151" max="6151" width="22.81640625" style="180" customWidth="1"/>
    <col min="6152" max="6152" width="23.45312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453125" style="180" bestFit="1" customWidth="1"/>
    <col min="6402" max="6402" width="46.1796875" style="180" bestFit="1" customWidth="1"/>
    <col min="6403" max="6403" width="15.453125" style="180" bestFit="1" customWidth="1"/>
    <col min="6404" max="6404" width="20.453125" style="180" customWidth="1"/>
    <col min="6405" max="6405" width="21" style="180" bestFit="1" customWidth="1"/>
    <col min="6406" max="6406" width="6.1796875" style="180" bestFit="1" customWidth="1"/>
    <col min="6407" max="6407" width="22.81640625" style="180" customWidth="1"/>
    <col min="6408" max="6408" width="23.45312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453125" style="180" bestFit="1" customWidth="1"/>
    <col min="6658" max="6658" width="46.1796875" style="180" bestFit="1" customWidth="1"/>
    <col min="6659" max="6659" width="15.453125" style="180" bestFit="1" customWidth="1"/>
    <col min="6660" max="6660" width="20.453125" style="180" customWidth="1"/>
    <col min="6661" max="6661" width="21" style="180" bestFit="1" customWidth="1"/>
    <col min="6662" max="6662" width="6.1796875" style="180" bestFit="1" customWidth="1"/>
    <col min="6663" max="6663" width="22.81640625" style="180" customWidth="1"/>
    <col min="6664" max="6664" width="23.45312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453125" style="180" bestFit="1" customWidth="1"/>
    <col min="6914" max="6914" width="46.1796875" style="180" bestFit="1" customWidth="1"/>
    <col min="6915" max="6915" width="15.453125" style="180" bestFit="1" customWidth="1"/>
    <col min="6916" max="6916" width="20.453125" style="180" customWidth="1"/>
    <col min="6917" max="6917" width="21" style="180" bestFit="1" customWidth="1"/>
    <col min="6918" max="6918" width="6.1796875" style="180" bestFit="1" customWidth="1"/>
    <col min="6919" max="6919" width="22.81640625" style="180" customWidth="1"/>
    <col min="6920" max="6920" width="23.45312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453125" style="180" bestFit="1" customWidth="1"/>
    <col min="7170" max="7170" width="46.1796875" style="180" bestFit="1" customWidth="1"/>
    <col min="7171" max="7171" width="15.453125" style="180" bestFit="1" customWidth="1"/>
    <col min="7172" max="7172" width="20.453125" style="180" customWidth="1"/>
    <col min="7173" max="7173" width="21" style="180" bestFit="1" customWidth="1"/>
    <col min="7174" max="7174" width="6.1796875" style="180" bestFit="1" customWidth="1"/>
    <col min="7175" max="7175" width="22.81640625" style="180" customWidth="1"/>
    <col min="7176" max="7176" width="23.45312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453125" style="180" bestFit="1" customWidth="1"/>
    <col min="7426" max="7426" width="46.1796875" style="180" bestFit="1" customWidth="1"/>
    <col min="7427" max="7427" width="15.453125" style="180" bestFit="1" customWidth="1"/>
    <col min="7428" max="7428" width="20.453125" style="180" customWidth="1"/>
    <col min="7429" max="7429" width="21" style="180" bestFit="1" customWidth="1"/>
    <col min="7430" max="7430" width="6.1796875" style="180" bestFit="1" customWidth="1"/>
    <col min="7431" max="7431" width="22.81640625" style="180" customWidth="1"/>
    <col min="7432" max="7432" width="23.45312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453125" style="180" bestFit="1" customWidth="1"/>
    <col min="7682" max="7682" width="46.1796875" style="180" bestFit="1" customWidth="1"/>
    <col min="7683" max="7683" width="15.453125" style="180" bestFit="1" customWidth="1"/>
    <col min="7684" max="7684" width="20.453125" style="180" customWidth="1"/>
    <col min="7685" max="7685" width="21" style="180" bestFit="1" customWidth="1"/>
    <col min="7686" max="7686" width="6.1796875" style="180" bestFit="1" customWidth="1"/>
    <col min="7687" max="7687" width="22.81640625" style="180" customWidth="1"/>
    <col min="7688" max="7688" width="23.45312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453125" style="180" bestFit="1" customWidth="1"/>
    <col min="7938" max="7938" width="46.1796875" style="180" bestFit="1" customWidth="1"/>
    <col min="7939" max="7939" width="15.453125" style="180" bestFit="1" customWidth="1"/>
    <col min="7940" max="7940" width="20.453125" style="180" customWidth="1"/>
    <col min="7941" max="7941" width="21" style="180" bestFit="1" customWidth="1"/>
    <col min="7942" max="7942" width="6.1796875" style="180" bestFit="1" customWidth="1"/>
    <col min="7943" max="7943" width="22.81640625" style="180" customWidth="1"/>
    <col min="7944" max="7944" width="23.45312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453125" style="180" bestFit="1" customWidth="1"/>
    <col min="8194" max="8194" width="46.1796875" style="180" bestFit="1" customWidth="1"/>
    <col min="8195" max="8195" width="15.453125" style="180" bestFit="1" customWidth="1"/>
    <col min="8196" max="8196" width="20.453125" style="180" customWidth="1"/>
    <col min="8197" max="8197" width="21" style="180" bestFit="1" customWidth="1"/>
    <col min="8198" max="8198" width="6.1796875" style="180" bestFit="1" customWidth="1"/>
    <col min="8199" max="8199" width="22.81640625" style="180" customWidth="1"/>
    <col min="8200" max="8200" width="23.45312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453125" style="180" bestFit="1" customWidth="1"/>
    <col min="8450" max="8450" width="46.1796875" style="180" bestFit="1" customWidth="1"/>
    <col min="8451" max="8451" width="15.453125" style="180" bestFit="1" customWidth="1"/>
    <col min="8452" max="8452" width="20.453125" style="180" customWidth="1"/>
    <col min="8453" max="8453" width="21" style="180" bestFit="1" customWidth="1"/>
    <col min="8454" max="8454" width="6.1796875" style="180" bestFit="1" customWidth="1"/>
    <col min="8455" max="8455" width="22.81640625" style="180" customWidth="1"/>
    <col min="8456" max="8456" width="23.45312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453125" style="180" bestFit="1" customWidth="1"/>
    <col min="8706" max="8706" width="46.1796875" style="180" bestFit="1" customWidth="1"/>
    <col min="8707" max="8707" width="15.453125" style="180" bestFit="1" customWidth="1"/>
    <col min="8708" max="8708" width="20.453125" style="180" customWidth="1"/>
    <col min="8709" max="8709" width="21" style="180" bestFit="1" customWidth="1"/>
    <col min="8710" max="8710" width="6.1796875" style="180" bestFit="1" customWidth="1"/>
    <col min="8711" max="8711" width="22.81640625" style="180" customWidth="1"/>
    <col min="8712" max="8712" width="23.45312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453125" style="180" bestFit="1" customWidth="1"/>
    <col min="8962" max="8962" width="46.1796875" style="180" bestFit="1" customWidth="1"/>
    <col min="8963" max="8963" width="15.453125" style="180" bestFit="1" customWidth="1"/>
    <col min="8964" max="8964" width="20.453125" style="180" customWidth="1"/>
    <col min="8965" max="8965" width="21" style="180" bestFit="1" customWidth="1"/>
    <col min="8966" max="8966" width="6.1796875" style="180" bestFit="1" customWidth="1"/>
    <col min="8967" max="8967" width="22.81640625" style="180" customWidth="1"/>
    <col min="8968" max="8968" width="23.45312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453125" style="180" bestFit="1" customWidth="1"/>
    <col min="9218" max="9218" width="46.1796875" style="180" bestFit="1" customWidth="1"/>
    <col min="9219" max="9219" width="15.453125" style="180" bestFit="1" customWidth="1"/>
    <col min="9220" max="9220" width="20.453125" style="180" customWidth="1"/>
    <col min="9221" max="9221" width="21" style="180" bestFit="1" customWidth="1"/>
    <col min="9222" max="9222" width="6.1796875" style="180" bestFit="1" customWidth="1"/>
    <col min="9223" max="9223" width="22.81640625" style="180" customWidth="1"/>
    <col min="9224" max="9224" width="23.45312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453125" style="180" bestFit="1" customWidth="1"/>
    <col min="9474" max="9474" width="46.1796875" style="180" bestFit="1" customWidth="1"/>
    <col min="9475" max="9475" width="15.453125" style="180" bestFit="1" customWidth="1"/>
    <col min="9476" max="9476" width="20.453125" style="180" customWidth="1"/>
    <col min="9477" max="9477" width="21" style="180" bestFit="1" customWidth="1"/>
    <col min="9478" max="9478" width="6.1796875" style="180" bestFit="1" customWidth="1"/>
    <col min="9479" max="9479" width="22.81640625" style="180" customWidth="1"/>
    <col min="9480" max="9480" width="23.45312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453125" style="180" bestFit="1" customWidth="1"/>
    <col min="9730" max="9730" width="46.1796875" style="180" bestFit="1" customWidth="1"/>
    <col min="9731" max="9731" width="15.453125" style="180" bestFit="1" customWidth="1"/>
    <col min="9732" max="9732" width="20.453125" style="180" customWidth="1"/>
    <col min="9733" max="9733" width="21" style="180" bestFit="1" customWidth="1"/>
    <col min="9734" max="9734" width="6.1796875" style="180" bestFit="1" customWidth="1"/>
    <col min="9735" max="9735" width="22.81640625" style="180" customWidth="1"/>
    <col min="9736" max="9736" width="23.45312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453125" style="180" bestFit="1" customWidth="1"/>
    <col min="9986" max="9986" width="46.1796875" style="180" bestFit="1" customWidth="1"/>
    <col min="9987" max="9987" width="15.453125" style="180" bestFit="1" customWidth="1"/>
    <col min="9988" max="9988" width="20.453125" style="180" customWidth="1"/>
    <col min="9989" max="9989" width="21" style="180" bestFit="1" customWidth="1"/>
    <col min="9990" max="9990" width="6.1796875" style="180" bestFit="1" customWidth="1"/>
    <col min="9991" max="9991" width="22.81640625" style="180" customWidth="1"/>
    <col min="9992" max="9992" width="23.45312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453125" style="180" bestFit="1" customWidth="1"/>
    <col min="10242" max="10242" width="46.1796875" style="180" bestFit="1" customWidth="1"/>
    <col min="10243" max="10243" width="15.453125" style="180" bestFit="1" customWidth="1"/>
    <col min="10244" max="10244" width="20.453125" style="180" customWidth="1"/>
    <col min="10245" max="10245" width="21" style="180" bestFit="1" customWidth="1"/>
    <col min="10246" max="10246" width="6.1796875" style="180" bestFit="1" customWidth="1"/>
    <col min="10247" max="10247" width="22.81640625" style="180" customWidth="1"/>
    <col min="10248" max="10248" width="23.45312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453125" style="180" bestFit="1" customWidth="1"/>
    <col min="10498" max="10498" width="46.1796875" style="180" bestFit="1" customWidth="1"/>
    <col min="10499" max="10499" width="15.453125" style="180" bestFit="1" customWidth="1"/>
    <col min="10500" max="10500" width="20.453125" style="180" customWidth="1"/>
    <col min="10501" max="10501" width="21" style="180" bestFit="1" customWidth="1"/>
    <col min="10502" max="10502" width="6.1796875" style="180" bestFit="1" customWidth="1"/>
    <col min="10503" max="10503" width="22.81640625" style="180" customWidth="1"/>
    <col min="10504" max="10504" width="23.45312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453125" style="180" bestFit="1" customWidth="1"/>
    <col min="10754" max="10754" width="46.1796875" style="180" bestFit="1" customWidth="1"/>
    <col min="10755" max="10755" width="15.453125" style="180" bestFit="1" customWidth="1"/>
    <col min="10756" max="10756" width="20.453125" style="180" customWidth="1"/>
    <col min="10757" max="10757" width="21" style="180" bestFit="1" customWidth="1"/>
    <col min="10758" max="10758" width="6.1796875" style="180" bestFit="1" customWidth="1"/>
    <col min="10759" max="10759" width="22.81640625" style="180" customWidth="1"/>
    <col min="10760" max="10760" width="23.45312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453125" style="180" bestFit="1" customWidth="1"/>
    <col min="11010" max="11010" width="46.1796875" style="180" bestFit="1" customWidth="1"/>
    <col min="11011" max="11011" width="15.453125" style="180" bestFit="1" customWidth="1"/>
    <col min="11012" max="11012" width="20.453125" style="180" customWidth="1"/>
    <col min="11013" max="11013" width="21" style="180" bestFit="1" customWidth="1"/>
    <col min="11014" max="11014" width="6.1796875" style="180" bestFit="1" customWidth="1"/>
    <col min="11015" max="11015" width="22.81640625" style="180" customWidth="1"/>
    <col min="11016" max="11016" width="23.45312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453125" style="180" bestFit="1" customWidth="1"/>
    <col min="11266" max="11266" width="46.1796875" style="180" bestFit="1" customWidth="1"/>
    <col min="11267" max="11267" width="15.453125" style="180" bestFit="1" customWidth="1"/>
    <col min="11268" max="11268" width="20.453125" style="180" customWidth="1"/>
    <col min="11269" max="11269" width="21" style="180" bestFit="1" customWidth="1"/>
    <col min="11270" max="11270" width="6.1796875" style="180" bestFit="1" customWidth="1"/>
    <col min="11271" max="11271" width="22.81640625" style="180" customWidth="1"/>
    <col min="11272" max="11272" width="23.45312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453125" style="180" bestFit="1" customWidth="1"/>
    <col min="11522" max="11522" width="46.1796875" style="180" bestFit="1" customWidth="1"/>
    <col min="11523" max="11523" width="15.453125" style="180" bestFit="1" customWidth="1"/>
    <col min="11524" max="11524" width="20.453125" style="180" customWidth="1"/>
    <col min="11525" max="11525" width="21" style="180" bestFit="1" customWidth="1"/>
    <col min="11526" max="11526" width="6.1796875" style="180" bestFit="1" customWidth="1"/>
    <col min="11527" max="11527" width="22.81640625" style="180" customWidth="1"/>
    <col min="11528" max="11528" width="23.45312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453125" style="180" bestFit="1" customWidth="1"/>
    <col min="11778" max="11778" width="46.1796875" style="180" bestFit="1" customWidth="1"/>
    <col min="11779" max="11779" width="15.453125" style="180" bestFit="1" customWidth="1"/>
    <col min="11780" max="11780" width="20.453125" style="180" customWidth="1"/>
    <col min="11781" max="11781" width="21" style="180" bestFit="1" customWidth="1"/>
    <col min="11782" max="11782" width="6.1796875" style="180" bestFit="1" customWidth="1"/>
    <col min="11783" max="11783" width="22.81640625" style="180" customWidth="1"/>
    <col min="11784" max="11784" width="23.45312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453125" style="180" bestFit="1" customWidth="1"/>
    <col min="12034" max="12034" width="46.1796875" style="180" bestFit="1" customWidth="1"/>
    <col min="12035" max="12035" width="15.453125" style="180" bestFit="1" customWidth="1"/>
    <col min="12036" max="12036" width="20.453125" style="180" customWidth="1"/>
    <col min="12037" max="12037" width="21" style="180" bestFit="1" customWidth="1"/>
    <col min="12038" max="12038" width="6.1796875" style="180" bestFit="1" customWidth="1"/>
    <col min="12039" max="12039" width="22.81640625" style="180" customWidth="1"/>
    <col min="12040" max="12040" width="23.45312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453125" style="180" bestFit="1" customWidth="1"/>
    <col min="12290" max="12290" width="46.1796875" style="180" bestFit="1" customWidth="1"/>
    <col min="12291" max="12291" width="15.453125" style="180" bestFit="1" customWidth="1"/>
    <col min="12292" max="12292" width="20.453125" style="180" customWidth="1"/>
    <col min="12293" max="12293" width="21" style="180" bestFit="1" customWidth="1"/>
    <col min="12294" max="12294" width="6.1796875" style="180" bestFit="1" customWidth="1"/>
    <col min="12295" max="12295" width="22.81640625" style="180" customWidth="1"/>
    <col min="12296" max="12296" width="23.45312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453125" style="180" bestFit="1" customWidth="1"/>
    <col min="12546" max="12546" width="46.1796875" style="180" bestFit="1" customWidth="1"/>
    <col min="12547" max="12547" width="15.453125" style="180" bestFit="1" customWidth="1"/>
    <col min="12548" max="12548" width="20.453125" style="180" customWidth="1"/>
    <col min="12549" max="12549" width="21" style="180" bestFit="1" customWidth="1"/>
    <col min="12550" max="12550" width="6.1796875" style="180" bestFit="1" customWidth="1"/>
    <col min="12551" max="12551" width="22.81640625" style="180" customWidth="1"/>
    <col min="12552" max="12552" width="23.45312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453125" style="180" bestFit="1" customWidth="1"/>
    <col min="12802" max="12802" width="46.1796875" style="180" bestFit="1" customWidth="1"/>
    <col min="12803" max="12803" width="15.453125" style="180" bestFit="1" customWidth="1"/>
    <col min="12804" max="12804" width="20.453125" style="180" customWidth="1"/>
    <col min="12805" max="12805" width="21" style="180" bestFit="1" customWidth="1"/>
    <col min="12806" max="12806" width="6.1796875" style="180" bestFit="1" customWidth="1"/>
    <col min="12807" max="12807" width="22.81640625" style="180" customWidth="1"/>
    <col min="12808" max="12808" width="23.45312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453125" style="180" bestFit="1" customWidth="1"/>
    <col min="13058" max="13058" width="46.1796875" style="180" bestFit="1" customWidth="1"/>
    <col min="13059" max="13059" width="15.453125" style="180" bestFit="1" customWidth="1"/>
    <col min="13060" max="13060" width="20.453125" style="180" customWidth="1"/>
    <col min="13061" max="13061" width="21" style="180" bestFit="1" customWidth="1"/>
    <col min="13062" max="13062" width="6.1796875" style="180" bestFit="1" customWidth="1"/>
    <col min="13063" max="13063" width="22.81640625" style="180" customWidth="1"/>
    <col min="13064" max="13064" width="23.45312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453125" style="180" bestFit="1" customWidth="1"/>
    <col min="13314" max="13314" width="46.1796875" style="180" bestFit="1" customWidth="1"/>
    <col min="13315" max="13315" width="15.453125" style="180" bestFit="1" customWidth="1"/>
    <col min="13316" max="13316" width="20.453125" style="180" customWidth="1"/>
    <col min="13317" max="13317" width="21" style="180" bestFit="1" customWidth="1"/>
    <col min="13318" max="13318" width="6.1796875" style="180" bestFit="1" customWidth="1"/>
    <col min="13319" max="13319" width="22.81640625" style="180" customWidth="1"/>
    <col min="13320" max="13320" width="23.45312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453125" style="180" bestFit="1" customWidth="1"/>
    <col min="13570" max="13570" width="46.1796875" style="180" bestFit="1" customWidth="1"/>
    <col min="13571" max="13571" width="15.453125" style="180" bestFit="1" customWidth="1"/>
    <col min="13572" max="13572" width="20.453125" style="180" customWidth="1"/>
    <col min="13573" max="13573" width="21" style="180" bestFit="1" customWidth="1"/>
    <col min="13574" max="13574" width="6.1796875" style="180" bestFit="1" customWidth="1"/>
    <col min="13575" max="13575" width="22.81640625" style="180" customWidth="1"/>
    <col min="13576" max="13576" width="23.45312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453125" style="180" bestFit="1" customWidth="1"/>
    <col min="13826" max="13826" width="46.1796875" style="180" bestFit="1" customWidth="1"/>
    <col min="13827" max="13827" width="15.453125" style="180" bestFit="1" customWidth="1"/>
    <col min="13828" max="13828" width="20.453125" style="180" customWidth="1"/>
    <col min="13829" max="13829" width="21" style="180" bestFit="1" customWidth="1"/>
    <col min="13830" max="13830" width="6.1796875" style="180" bestFit="1" customWidth="1"/>
    <col min="13831" max="13831" width="22.81640625" style="180" customWidth="1"/>
    <col min="13832" max="13832" width="23.45312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453125" style="180" bestFit="1" customWidth="1"/>
    <col min="14082" max="14082" width="46.1796875" style="180" bestFit="1" customWidth="1"/>
    <col min="14083" max="14083" width="15.453125" style="180" bestFit="1" customWidth="1"/>
    <col min="14084" max="14084" width="20.453125" style="180" customWidth="1"/>
    <col min="14085" max="14085" width="21" style="180" bestFit="1" customWidth="1"/>
    <col min="14086" max="14086" width="6.1796875" style="180" bestFit="1" customWidth="1"/>
    <col min="14087" max="14087" width="22.81640625" style="180" customWidth="1"/>
    <col min="14088" max="14088" width="23.45312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453125" style="180" bestFit="1" customWidth="1"/>
    <col min="14338" max="14338" width="46.1796875" style="180" bestFit="1" customWidth="1"/>
    <col min="14339" max="14339" width="15.453125" style="180" bestFit="1" customWidth="1"/>
    <col min="14340" max="14340" width="20.453125" style="180" customWidth="1"/>
    <col min="14341" max="14341" width="21" style="180" bestFit="1" customWidth="1"/>
    <col min="14342" max="14342" width="6.1796875" style="180" bestFit="1" customWidth="1"/>
    <col min="14343" max="14343" width="22.81640625" style="180" customWidth="1"/>
    <col min="14344" max="14344" width="23.45312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453125" style="180" bestFit="1" customWidth="1"/>
    <col min="14594" max="14594" width="46.1796875" style="180" bestFit="1" customWidth="1"/>
    <col min="14595" max="14595" width="15.453125" style="180" bestFit="1" customWidth="1"/>
    <col min="14596" max="14596" width="20.453125" style="180" customWidth="1"/>
    <col min="14597" max="14597" width="21" style="180" bestFit="1" customWidth="1"/>
    <col min="14598" max="14598" width="6.1796875" style="180" bestFit="1" customWidth="1"/>
    <col min="14599" max="14599" width="22.81640625" style="180" customWidth="1"/>
    <col min="14600" max="14600" width="23.45312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453125" style="180" bestFit="1" customWidth="1"/>
    <col min="14850" max="14850" width="46.1796875" style="180" bestFit="1" customWidth="1"/>
    <col min="14851" max="14851" width="15.453125" style="180" bestFit="1" customWidth="1"/>
    <col min="14852" max="14852" width="20.453125" style="180" customWidth="1"/>
    <col min="14853" max="14853" width="21" style="180" bestFit="1" customWidth="1"/>
    <col min="14854" max="14854" width="6.1796875" style="180" bestFit="1" customWidth="1"/>
    <col min="14855" max="14855" width="22.81640625" style="180" customWidth="1"/>
    <col min="14856" max="14856" width="23.45312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453125" style="180" bestFit="1" customWidth="1"/>
    <col min="15106" max="15106" width="46.1796875" style="180" bestFit="1" customWidth="1"/>
    <col min="15107" max="15107" width="15.453125" style="180" bestFit="1" customWidth="1"/>
    <col min="15108" max="15108" width="20.453125" style="180" customWidth="1"/>
    <col min="15109" max="15109" width="21" style="180" bestFit="1" customWidth="1"/>
    <col min="15110" max="15110" width="6.1796875" style="180" bestFit="1" customWidth="1"/>
    <col min="15111" max="15111" width="22.81640625" style="180" customWidth="1"/>
    <col min="15112" max="15112" width="23.45312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453125" style="180" bestFit="1" customWidth="1"/>
    <col min="15362" max="15362" width="46.1796875" style="180" bestFit="1" customWidth="1"/>
    <col min="15363" max="15363" width="15.453125" style="180" bestFit="1" customWidth="1"/>
    <col min="15364" max="15364" width="20.453125" style="180" customWidth="1"/>
    <col min="15365" max="15365" width="21" style="180" bestFit="1" customWidth="1"/>
    <col min="15366" max="15366" width="6.1796875" style="180" bestFit="1" customWidth="1"/>
    <col min="15367" max="15367" width="22.81640625" style="180" customWidth="1"/>
    <col min="15368" max="15368" width="23.45312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453125" style="180" bestFit="1" customWidth="1"/>
    <col min="15618" max="15618" width="46.1796875" style="180" bestFit="1" customWidth="1"/>
    <col min="15619" max="15619" width="15.453125" style="180" bestFit="1" customWidth="1"/>
    <col min="15620" max="15620" width="20.453125" style="180" customWidth="1"/>
    <col min="15621" max="15621" width="21" style="180" bestFit="1" customWidth="1"/>
    <col min="15622" max="15622" width="6.1796875" style="180" bestFit="1" customWidth="1"/>
    <col min="15623" max="15623" width="22.81640625" style="180" customWidth="1"/>
    <col min="15624" max="15624" width="23.45312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453125" style="180" bestFit="1" customWidth="1"/>
    <col min="15874" max="15874" width="46.1796875" style="180" bestFit="1" customWidth="1"/>
    <col min="15875" max="15875" width="15.453125" style="180" bestFit="1" customWidth="1"/>
    <col min="15876" max="15876" width="20.453125" style="180" customWidth="1"/>
    <col min="15877" max="15877" width="21" style="180" bestFit="1" customWidth="1"/>
    <col min="15878" max="15878" width="6.1796875" style="180" bestFit="1" customWidth="1"/>
    <col min="15879" max="15879" width="22.81640625" style="180" customWidth="1"/>
    <col min="15880" max="15880" width="23.45312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453125" style="180" bestFit="1" customWidth="1"/>
    <col min="16130" max="16130" width="46.1796875" style="180" bestFit="1" customWidth="1"/>
    <col min="16131" max="16131" width="15.453125" style="180" bestFit="1" customWidth="1"/>
    <col min="16132" max="16132" width="20.453125" style="180" customWidth="1"/>
    <col min="16133" max="16133" width="21" style="180" bestFit="1" customWidth="1"/>
    <col min="16134" max="16134" width="6.1796875" style="180" bestFit="1" customWidth="1"/>
    <col min="16135" max="16135" width="22.81640625" style="180" customWidth="1"/>
    <col min="16136" max="16136" width="23.45312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2245</v>
      </c>
      <c r="N1" s="274" t="s">
        <v>2992</v>
      </c>
      <c r="O1" s="274" t="s">
        <v>420</v>
      </c>
      <c r="P1" s="274" t="s">
        <v>421</v>
      </c>
    </row>
    <row r="2" spans="1:18" s="213" customFormat="1" x14ac:dyDescent="0.2">
      <c r="A2" s="203" t="s">
        <v>2246</v>
      </c>
      <c r="B2" s="284" t="s">
        <v>2247</v>
      </c>
      <c r="C2" s="284" t="s">
        <v>422</v>
      </c>
      <c r="D2" s="284" t="s">
        <v>2248</v>
      </c>
      <c r="E2" s="284" t="s">
        <v>429</v>
      </c>
      <c r="F2" s="284" t="s">
        <v>440</v>
      </c>
      <c r="G2" s="284" t="s">
        <v>2249</v>
      </c>
      <c r="H2" s="284" t="s">
        <v>2250</v>
      </c>
      <c r="I2" s="284" t="s">
        <v>2251</v>
      </c>
      <c r="J2" s="284" t="s">
        <v>424</v>
      </c>
      <c r="K2" s="284" t="s">
        <v>2251</v>
      </c>
      <c r="L2" s="285">
        <v>421905859671</v>
      </c>
      <c r="M2" s="284" t="s">
        <v>2252</v>
      </c>
      <c r="N2" s="284"/>
      <c r="O2" s="284"/>
      <c r="P2" s="284"/>
      <c r="R2" s="276"/>
    </row>
    <row r="3" spans="1:18" s="213" customFormat="1" x14ac:dyDescent="0.2">
      <c r="A3" s="203" t="s">
        <v>2253</v>
      </c>
      <c r="B3" s="284" t="s">
        <v>2254</v>
      </c>
      <c r="C3" s="284" t="s">
        <v>422</v>
      </c>
      <c r="D3" s="284" t="s">
        <v>2255</v>
      </c>
      <c r="E3" s="284" t="s">
        <v>2256</v>
      </c>
      <c r="F3" s="284" t="s">
        <v>1767</v>
      </c>
      <c r="G3" s="284" t="s">
        <v>2257</v>
      </c>
      <c r="H3" s="284" t="s">
        <v>2258</v>
      </c>
      <c r="I3" s="284" t="s">
        <v>2259</v>
      </c>
      <c r="J3" s="284" t="s">
        <v>424</v>
      </c>
      <c r="K3" s="284" t="s">
        <v>2260</v>
      </c>
      <c r="L3" s="285">
        <v>421915992124</v>
      </c>
      <c r="M3" s="284" t="s">
        <v>2261</v>
      </c>
      <c r="N3" s="284"/>
      <c r="O3" s="284"/>
      <c r="P3" s="284"/>
      <c r="R3" s="276"/>
    </row>
    <row r="4" spans="1:18" s="213" customFormat="1" x14ac:dyDescent="0.2">
      <c r="A4" s="203" t="s">
        <v>2262</v>
      </c>
      <c r="B4" s="284" t="s">
        <v>2263</v>
      </c>
      <c r="C4" s="284" t="s">
        <v>422</v>
      </c>
      <c r="D4" s="284" t="s">
        <v>2264</v>
      </c>
      <c r="E4" s="284" t="s">
        <v>2265</v>
      </c>
      <c r="F4" s="284" t="s">
        <v>2266</v>
      </c>
      <c r="G4" s="284" t="s">
        <v>2267</v>
      </c>
      <c r="H4" s="284" t="s">
        <v>2268</v>
      </c>
      <c r="I4" s="284" t="s">
        <v>2269</v>
      </c>
      <c r="J4" s="284" t="s">
        <v>424</v>
      </c>
      <c r="K4" s="284" t="s">
        <v>2269</v>
      </c>
      <c r="L4" s="285">
        <v>421905262613</v>
      </c>
      <c r="M4" s="284" t="s">
        <v>2270</v>
      </c>
      <c r="N4" s="284"/>
      <c r="O4" s="284"/>
      <c r="P4" s="284"/>
      <c r="R4" s="276"/>
    </row>
    <row r="5" spans="1:18" s="213" customFormat="1" x14ac:dyDescent="0.2">
      <c r="A5" s="203" t="s">
        <v>2271</v>
      </c>
      <c r="B5" s="284" t="s">
        <v>2272</v>
      </c>
      <c r="C5" s="284" t="s">
        <v>422</v>
      </c>
      <c r="D5" s="284" t="s">
        <v>2273</v>
      </c>
      <c r="E5" s="284" t="s">
        <v>2274</v>
      </c>
      <c r="F5" s="284" t="s">
        <v>2275</v>
      </c>
      <c r="G5" s="284" t="s">
        <v>2276</v>
      </c>
      <c r="H5" s="284" t="s">
        <v>2277</v>
      </c>
      <c r="I5" s="284" t="s">
        <v>2278</v>
      </c>
      <c r="J5" s="284" t="s">
        <v>424</v>
      </c>
      <c r="K5" s="284" t="s">
        <v>2278</v>
      </c>
      <c r="L5" s="285">
        <v>421915064990</v>
      </c>
      <c r="M5" s="284" t="s">
        <v>2279</v>
      </c>
      <c r="N5" s="284"/>
      <c r="O5" s="284"/>
      <c r="P5" s="284"/>
      <c r="R5" s="276"/>
    </row>
    <row r="6" spans="1:18" s="213" customFormat="1" x14ac:dyDescent="0.2">
      <c r="A6" s="203" t="s">
        <v>2280</v>
      </c>
      <c r="B6" s="284" t="s">
        <v>2281</v>
      </c>
      <c r="C6" s="284" t="s">
        <v>422</v>
      </c>
      <c r="D6" s="284" t="s">
        <v>2282</v>
      </c>
      <c r="E6" s="284" t="s">
        <v>429</v>
      </c>
      <c r="F6" s="284" t="s">
        <v>440</v>
      </c>
      <c r="G6" s="284" t="s">
        <v>2283</v>
      </c>
      <c r="H6" s="284" t="s">
        <v>2284</v>
      </c>
      <c r="I6" s="284" t="s">
        <v>2285</v>
      </c>
      <c r="J6" s="284" t="s">
        <v>424</v>
      </c>
      <c r="K6" s="284" t="s">
        <v>2285</v>
      </c>
      <c r="L6" s="285">
        <v>421908174487</v>
      </c>
      <c r="M6" s="284" t="s">
        <v>2286</v>
      </c>
      <c r="N6" s="284"/>
      <c r="O6" s="284"/>
      <c r="P6" s="284"/>
      <c r="R6" s="276"/>
    </row>
    <row r="7" spans="1:18" s="213" customFormat="1" x14ac:dyDescent="0.2">
      <c r="A7" s="203" t="s">
        <v>2287</v>
      </c>
      <c r="B7" s="284" t="s">
        <v>2288</v>
      </c>
      <c r="C7" s="284" t="s">
        <v>422</v>
      </c>
      <c r="D7" s="284" t="s">
        <v>2289</v>
      </c>
      <c r="E7" s="284" t="s">
        <v>2290</v>
      </c>
      <c r="F7" s="284" t="s">
        <v>2291</v>
      </c>
      <c r="G7" s="284" t="s">
        <v>2292</v>
      </c>
      <c r="H7" s="284" t="s">
        <v>2293</v>
      </c>
      <c r="I7" s="284" t="s">
        <v>2294</v>
      </c>
      <c r="J7" s="284" t="s">
        <v>2295</v>
      </c>
      <c r="K7" s="284" t="s">
        <v>2296</v>
      </c>
      <c r="L7" s="285">
        <v>421911110504</v>
      </c>
      <c r="M7" s="284" t="s">
        <v>2297</v>
      </c>
      <c r="N7" s="284"/>
      <c r="O7" s="284"/>
      <c r="P7" s="284"/>
      <c r="R7" s="276"/>
    </row>
    <row r="8" spans="1:18" s="213" customFormat="1" x14ac:dyDescent="0.2">
      <c r="A8" s="203" t="s">
        <v>2298</v>
      </c>
      <c r="B8" s="284" t="s">
        <v>2299</v>
      </c>
      <c r="C8" s="284" t="s">
        <v>2300</v>
      </c>
      <c r="D8" s="284" t="s">
        <v>2301</v>
      </c>
      <c r="E8" s="284" t="s">
        <v>2302</v>
      </c>
      <c r="F8" s="284" t="s">
        <v>449</v>
      </c>
      <c r="G8" s="284" t="s">
        <v>2303</v>
      </c>
      <c r="H8" s="284" t="s">
        <v>2304</v>
      </c>
      <c r="I8" s="284" t="s">
        <v>2305</v>
      </c>
      <c r="J8" s="284" t="s">
        <v>2306</v>
      </c>
      <c r="K8" s="284" t="s">
        <v>2305</v>
      </c>
      <c r="L8" s="285">
        <v>421905625637</v>
      </c>
      <c r="M8" s="284" t="s">
        <v>2307</v>
      </c>
      <c r="N8" s="284"/>
      <c r="O8" s="284"/>
      <c r="P8" s="284"/>
      <c r="R8" s="276"/>
    </row>
    <row r="9" spans="1:18" s="213" customFormat="1" x14ac:dyDescent="0.2">
      <c r="A9" s="203" t="s">
        <v>2308</v>
      </c>
      <c r="B9" s="284" t="s">
        <v>2309</v>
      </c>
      <c r="C9" s="284" t="s">
        <v>422</v>
      </c>
      <c r="D9" s="284" t="s">
        <v>2310</v>
      </c>
      <c r="E9" s="284" t="s">
        <v>2311</v>
      </c>
      <c r="F9" s="284" t="s">
        <v>2312</v>
      </c>
      <c r="G9" s="284" t="s">
        <v>2313</v>
      </c>
      <c r="H9" s="284" t="s">
        <v>2314</v>
      </c>
      <c r="I9" s="284" t="s">
        <v>2315</v>
      </c>
      <c r="J9" s="284" t="s">
        <v>424</v>
      </c>
      <c r="K9" s="284" t="s">
        <v>2316</v>
      </c>
      <c r="L9" s="285">
        <v>421904567820</v>
      </c>
      <c r="M9" s="284" t="s">
        <v>2317</v>
      </c>
      <c r="N9" s="284"/>
      <c r="O9" s="284"/>
      <c r="P9" s="284"/>
      <c r="R9" s="276"/>
    </row>
    <row r="10" spans="1:18" s="213" customFormat="1" ht="11.5" customHeight="1" x14ac:dyDescent="0.2">
      <c r="A10" s="198" t="s">
        <v>1674</v>
      </c>
      <c r="B10" s="199" t="s">
        <v>1675</v>
      </c>
      <c r="C10" s="200" t="s">
        <v>422</v>
      </c>
      <c r="D10" s="199" t="s">
        <v>1676</v>
      </c>
      <c r="E10" s="199" t="s">
        <v>597</v>
      </c>
      <c r="F10" s="199" t="s">
        <v>598</v>
      </c>
      <c r="G10" s="265" t="s">
        <v>1677</v>
      </c>
      <c r="H10" s="265" t="s">
        <v>1678</v>
      </c>
      <c r="I10" s="275" t="s">
        <v>1679</v>
      </c>
      <c r="J10" s="199" t="s">
        <v>426</v>
      </c>
      <c r="K10" s="275" t="s">
        <v>1680</v>
      </c>
      <c r="L10" s="201">
        <v>421903471398</v>
      </c>
      <c r="M10" s="199" t="s">
        <v>1681</v>
      </c>
      <c r="N10" s="199"/>
      <c r="O10" s="199"/>
      <c r="P10" s="199"/>
      <c r="R10" s="276"/>
    </row>
    <row r="11" spans="1:18" s="213" customFormat="1" x14ac:dyDescent="0.2">
      <c r="A11" s="203" t="s">
        <v>1682</v>
      </c>
      <c r="B11" s="284" t="s">
        <v>1683</v>
      </c>
      <c r="C11" s="284" t="s">
        <v>422</v>
      </c>
      <c r="D11" s="284" t="s">
        <v>1684</v>
      </c>
      <c r="E11" s="284" t="s">
        <v>429</v>
      </c>
      <c r="F11" s="284" t="s">
        <v>974</v>
      </c>
      <c r="G11" s="284" t="s">
        <v>1685</v>
      </c>
      <c r="H11" s="284" t="s">
        <v>1686</v>
      </c>
      <c r="I11" s="284" t="s">
        <v>1687</v>
      </c>
      <c r="J11" s="284" t="s">
        <v>1705</v>
      </c>
      <c r="K11" s="284" t="s">
        <v>1688</v>
      </c>
      <c r="L11" s="285">
        <v>421910953832</v>
      </c>
      <c r="M11" s="284" t="s">
        <v>1689</v>
      </c>
      <c r="N11" s="284"/>
      <c r="O11" s="284"/>
      <c r="P11" s="284"/>
      <c r="R11" s="276"/>
    </row>
    <row r="12" spans="1:18" s="213" customFormat="1" x14ac:dyDescent="0.2">
      <c r="A12" s="203" t="s">
        <v>1690</v>
      </c>
      <c r="B12" s="284" t="s">
        <v>1691</v>
      </c>
      <c r="C12" s="284" t="s">
        <v>422</v>
      </c>
      <c r="D12" s="284" t="s">
        <v>473</v>
      </c>
      <c r="E12" s="284" t="s">
        <v>429</v>
      </c>
      <c r="F12" s="284" t="s">
        <v>474</v>
      </c>
      <c r="G12" s="284" t="s">
        <v>1692</v>
      </c>
      <c r="H12" s="284" t="s">
        <v>1693</v>
      </c>
      <c r="I12" s="284" t="s">
        <v>1694</v>
      </c>
      <c r="J12" s="284" t="s">
        <v>424</v>
      </c>
      <c r="K12" s="284" t="s">
        <v>1694</v>
      </c>
      <c r="L12" s="285">
        <v>421911244266</v>
      </c>
      <c r="M12" s="284" t="s">
        <v>1695</v>
      </c>
      <c r="N12" s="284"/>
      <c r="O12" s="284"/>
      <c r="P12" s="284"/>
      <c r="R12" s="276"/>
    </row>
    <row r="13" spans="1:18" s="213" customFormat="1" x14ac:dyDescent="0.2">
      <c r="A13" s="203" t="s">
        <v>2318</v>
      </c>
      <c r="B13" s="284" t="s">
        <v>2319</v>
      </c>
      <c r="C13" s="284" t="s">
        <v>422</v>
      </c>
      <c r="D13" s="284" t="s">
        <v>2320</v>
      </c>
      <c r="E13" s="284" t="s">
        <v>429</v>
      </c>
      <c r="F13" s="284" t="s">
        <v>1920</v>
      </c>
      <c r="G13" s="284" t="s">
        <v>2321</v>
      </c>
      <c r="H13" s="284" t="s">
        <v>2322</v>
      </c>
      <c r="I13" s="284" t="s">
        <v>2323</v>
      </c>
      <c r="J13" s="284" t="s">
        <v>424</v>
      </c>
      <c r="K13" s="284" t="s">
        <v>2323</v>
      </c>
      <c r="L13" s="285">
        <v>421948780850</v>
      </c>
      <c r="M13" s="284" t="s">
        <v>2324</v>
      </c>
      <c r="N13" s="284"/>
      <c r="O13" s="284"/>
      <c r="P13" s="284"/>
      <c r="R13" s="276" t="str">
        <f>A13</f>
        <v>55184707</v>
      </c>
    </row>
    <row r="14" spans="1:18" s="213" customFormat="1" x14ac:dyDescent="0.2">
      <c r="A14" s="203" t="s">
        <v>2325</v>
      </c>
      <c r="B14" s="284" t="s">
        <v>2326</v>
      </c>
      <c r="C14" s="284" t="s">
        <v>422</v>
      </c>
      <c r="D14" s="284" t="s">
        <v>2327</v>
      </c>
      <c r="E14" s="284" t="s">
        <v>1766</v>
      </c>
      <c r="F14" s="284" t="s">
        <v>1767</v>
      </c>
      <c r="G14" s="284" t="s">
        <v>2328</v>
      </c>
      <c r="H14" s="284" t="s">
        <v>2329</v>
      </c>
      <c r="I14" s="284" t="s">
        <v>2330</v>
      </c>
      <c r="J14" s="284" t="s">
        <v>424</v>
      </c>
      <c r="K14" s="284" t="s">
        <v>2330</v>
      </c>
      <c r="L14" s="285">
        <v>421918706450</v>
      </c>
      <c r="M14" s="284" t="s">
        <v>2331</v>
      </c>
      <c r="N14" s="284"/>
      <c r="O14" s="284"/>
      <c r="P14" s="284"/>
      <c r="R14" s="276" t="str">
        <f>A14</f>
        <v>35629827</v>
      </c>
    </row>
    <row r="15" spans="1:18" s="213" customFormat="1" x14ac:dyDescent="0.2">
      <c r="A15" s="203" t="s">
        <v>2332</v>
      </c>
      <c r="B15" s="284" t="s">
        <v>2333</v>
      </c>
      <c r="C15" s="284" t="s">
        <v>422</v>
      </c>
      <c r="D15" s="284" t="s">
        <v>2334</v>
      </c>
      <c r="E15" s="284" t="s">
        <v>501</v>
      </c>
      <c r="F15" s="284" t="s">
        <v>502</v>
      </c>
      <c r="G15" s="284" t="s">
        <v>2335</v>
      </c>
      <c r="H15" s="284" t="s">
        <v>2336</v>
      </c>
      <c r="I15" s="284" t="s">
        <v>2337</v>
      </c>
      <c r="J15" s="284" t="s">
        <v>424</v>
      </c>
      <c r="K15" s="284" t="s">
        <v>2337</v>
      </c>
      <c r="L15" s="285">
        <v>421905442262</v>
      </c>
      <c r="M15" s="284" t="s">
        <v>2338</v>
      </c>
      <c r="N15" s="284"/>
      <c r="O15" s="284"/>
      <c r="P15" s="284"/>
      <c r="R15" s="276" t="str">
        <f>A15</f>
        <v>37963091</v>
      </c>
    </row>
    <row r="16" spans="1:18" x14ac:dyDescent="0.2">
      <c r="A16" s="203" t="s">
        <v>2339</v>
      </c>
      <c r="B16" s="284" t="s">
        <v>2340</v>
      </c>
      <c r="C16" s="284" t="s">
        <v>422</v>
      </c>
      <c r="D16" s="284" t="s">
        <v>2341</v>
      </c>
      <c r="E16" s="284" t="s">
        <v>430</v>
      </c>
      <c r="F16" s="284" t="s">
        <v>724</v>
      </c>
      <c r="G16" s="284" t="s">
        <v>2342</v>
      </c>
      <c r="H16" s="284" t="s">
        <v>2343</v>
      </c>
      <c r="I16" s="284" t="s">
        <v>2344</v>
      </c>
      <c r="J16" s="284" t="s">
        <v>424</v>
      </c>
      <c r="K16" s="284" t="s">
        <v>2344</v>
      </c>
      <c r="L16" s="285">
        <v>421907188019</v>
      </c>
      <c r="M16" s="284" t="s">
        <v>2345</v>
      </c>
      <c r="N16" s="284"/>
      <c r="O16" s="284"/>
      <c r="P16" s="284"/>
      <c r="Q16" s="213"/>
      <c r="R16" s="276" t="str">
        <f>A16</f>
        <v>42220971</v>
      </c>
    </row>
    <row r="17" spans="1:18" x14ac:dyDescent="0.2">
      <c r="A17" s="203" t="s">
        <v>2346</v>
      </c>
      <c r="B17" s="284" t="s">
        <v>2347</v>
      </c>
      <c r="C17" s="284" t="s">
        <v>422</v>
      </c>
      <c r="D17" s="284" t="s">
        <v>2348</v>
      </c>
      <c r="E17" s="284" t="s">
        <v>2349</v>
      </c>
      <c r="F17" s="284" t="s">
        <v>2350</v>
      </c>
      <c r="G17" s="284" t="s">
        <v>2351</v>
      </c>
      <c r="H17" s="284" t="s">
        <v>2352</v>
      </c>
      <c r="I17" s="284" t="s">
        <v>2353</v>
      </c>
      <c r="J17" s="284" t="s">
        <v>424</v>
      </c>
      <c r="K17" s="284" t="s">
        <v>2353</v>
      </c>
      <c r="L17" s="285">
        <v>421905508129</v>
      </c>
      <c r="M17" s="284" t="s">
        <v>2354</v>
      </c>
      <c r="N17" s="284"/>
      <c r="O17" s="284"/>
      <c r="P17" s="284"/>
      <c r="Q17" s="213"/>
      <c r="R17" s="276" t="str">
        <f t="shared" ref="R17:R77" si="0">A17</f>
        <v>42180309</v>
      </c>
    </row>
    <row r="18" spans="1:18" x14ac:dyDescent="0.2">
      <c r="A18" s="203" t="s">
        <v>2355</v>
      </c>
      <c r="B18" s="284" t="s">
        <v>2356</v>
      </c>
      <c r="C18" s="284" t="s">
        <v>422</v>
      </c>
      <c r="D18" s="284" t="s">
        <v>2357</v>
      </c>
      <c r="E18" s="284" t="s">
        <v>944</v>
      </c>
      <c r="F18" s="284" t="s">
        <v>945</v>
      </c>
      <c r="G18" s="284" t="s">
        <v>2358</v>
      </c>
      <c r="H18" s="284" t="s">
        <v>2359</v>
      </c>
      <c r="I18" s="284" t="s">
        <v>2360</v>
      </c>
      <c r="J18" s="284" t="s">
        <v>437</v>
      </c>
      <c r="K18" s="284" t="s">
        <v>2361</v>
      </c>
      <c r="L18" s="285">
        <v>421911545054</v>
      </c>
      <c r="M18" s="284" t="s">
        <v>2362</v>
      </c>
      <c r="N18" s="284"/>
      <c r="O18" s="284"/>
      <c r="P18" s="284"/>
      <c r="Q18" s="213"/>
      <c r="R18" s="276"/>
    </row>
    <row r="19" spans="1:18" x14ac:dyDescent="0.2">
      <c r="A19" s="203" t="s">
        <v>2363</v>
      </c>
      <c r="B19" s="284" t="s">
        <v>2364</v>
      </c>
      <c r="C19" s="284" t="s">
        <v>2300</v>
      </c>
      <c r="D19" s="284" t="s">
        <v>2365</v>
      </c>
      <c r="E19" s="284" t="s">
        <v>429</v>
      </c>
      <c r="F19" s="284" t="s">
        <v>436</v>
      </c>
      <c r="G19" s="284" t="s">
        <v>2366</v>
      </c>
      <c r="H19" s="284" t="s">
        <v>2367</v>
      </c>
      <c r="I19" s="284" t="s">
        <v>2368</v>
      </c>
      <c r="J19" s="284" t="s">
        <v>2306</v>
      </c>
      <c r="K19" s="284" t="s">
        <v>2368</v>
      </c>
      <c r="L19" s="285">
        <v>421907510189</v>
      </c>
      <c r="M19" s="284" t="s">
        <v>2369</v>
      </c>
      <c r="N19" s="284"/>
      <c r="O19" s="284"/>
      <c r="P19" s="284"/>
      <c r="Q19" s="213"/>
      <c r="R19" s="276" t="str">
        <f t="shared" si="0"/>
        <v>51972042</v>
      </c>
    </row>
    <row r="20" spans="1:18" x14ac:dyDescent="0.2">
      <c r="A20" s="198" t="s">
        <v>1372</v>
      </c>
      <c r="B20" s="199" t="s">
        <v>1373</v>
      </c>
      <c r="C20" s="200" t="s">
        <v>422</v>
      </c>
      <c r="D20" s="199" t="s">
        <v>1374</v>
      </c>
      <c r="E20" s="199" t="s">
        <v>429</v>
      </c>
      <c r="F20" s="199" t="s">
        <v>425</v>
      </c>
      <c r="G20" s="265" t="s">
        <v>1375</v>
      </c>
      <c r="H20" s="265" t="s">
        <v>1376</v>
      </c>
      <c r="I20" s="275" t="s">
        <v>1377</v>
      </c>
      <c r="J20" s="199" t="s">
        <v>426</v>
      </c>
      <c r="K20" s="275" t="s">
        <v>1378</v>
      </c>
      <c r="L20" s="201">
        <v>421911370554</v>
      </c>
      <c r="M20" s="199" t="s">
        <v>1379</v>
      </c>
      <c r="N20" s="199"/>
      <c r="O20" s="199"/>
      <c r="P20" s="199"/>
      <c r="Q20" s="213"/>
      <c r="R20" s="276" t="str">
        <f t="shared" si="0"/>
        <v>42254388</v>
      </c>
    </row>
    <row r="21" spans="1:18" x14ac:dyDescent="0.2">
      <c r="A21" s="203" t="s">
        <v>2370</v>
      </c>
      <c r="B21" s="284" t="s">
        <v>2371</v>
      </c>
      <c r="C21" s="284" t="s">
        <v>422</v>
      </c>
      <c r="D21" s="284" t="s">
        <v>2372</v>
      </c>
      <c r="E21" s="284" t="s">
        <v>2373</v>
      </c>
      <c r="F21" s="284" t="s">
        <v>2374</v>
      </c>
      <c r="G21" s="284" t="s">
        <v>2375</v>
      </c>
      <c r="H21" s="284" t="s">
        <v>2376</v>
      </c>
      <c r="I21" s="284" t="s">
        <v>2377</v>
      </c>
      <c r="J21" s="284" t="s">
        <v>424</v>
      </c>
      <c r="K21" s="284" t="s">
        <v>2377</v>
      </c>
      <c r="L21" s="285">
        <v>421903945335</v>
      </c>
      <c r="M21" s="284" t="s">
        <v>2378</v>
      </c>
      <c r="N21" s="284"/>
      <c r="O21" s="284"/>
      <c r="P21" s="284"/>
      <c r="Q21" s="213"/>
      <c r="R21" s="276"/>
    </row>
    <row r="22" spans="1:18" x14ac:dyDescent="0.2">
      <c r="A22" s="203" t="s">
        <v>2379</v>
      </c>
      <c r="B22" s="284" t="s">
        <v>2380</v>
      </c>
      <c r="C22" s="284" t="s">
        <v>422</v>
      </c>
      <c r="D22" s="284" t="s">
        <v>2381</v>
      </c>
      <c r="E22" s="284" t="s">
        <v>1872</v>
      </c>
      <c r="F22" s="284" t="s">
        <v>1873</v>
      </c>
      <c r="G22" s="284" t="s">
        <v>2382</v>
      </c>
      <c r="H22" s="284" t="s">
        <v>2383</v>
      </c>
      <c r="I22" s="284" t="s">
        <v>2384</v>
      </c>
      <c r="J22" s="284" t="s">
        <v>424</v>
      </c>
      <c r="K22" s="284" t="s">
        <v>2384</v>
      </c>
      <c r="L22" s="285">
        <v>421903604195</v>
      </c>
      <c r="M22" s="284" t="s">
        <v>2385</v>
      </c>
      <c r="N22" s="284"/>
      <c r="O22" s="284"/>
      <c r="P22" s="284"/>
      <c r="Q22" s="213"/>
      <c r="R22" s="276" t="str">
        <f t="shared" si="0"/>
        <v>42103711</v>
      </c>
    </row>
    <row r="23" spans="1:18" x14ac:dyDescent="0.2">
      <c r="A23" s="203" t="s">
        <v>2386</v>
      </c>
      <c r="B23" s="284" t="s">
        <v>2387</v>
      </c>
      <c r="C23" s="284" t="s">
        <v>422</v>
      </c>
      <c r="D23" s="284" t="s">
        <v>2388</v>
      </c>
      <c r="E23" s="284" t="s">
        <v>429</v>
      </c>
      <c r="F23" s="284" t="s">
        <v>2389</v>
      </c>
      <c r="G23" s="284" t="s">
        <v>2390</v>
      </c>
      <c r="H23" s="284" t="s">
        <v>2391</v>
      </c>
      <c r="I23" s="284" t="s">
        <v>2392</v>
      </c>
      <c r="J23" s="284" t="s">
        <v>424</v>
      </c>
      <c r="K23" s="284" t="s">
        <v>2392</v>
      </c>
      <c r="L23" s="285">
        <v>421905613897</v>
      </c>
      <c r="M23" s="284" t="s">
        <v>2393</v>
      </c>
      <c r="N23" s="284"/>
      <c r="O23" s="284"/>
      <c r="P23" s="284"/>
      <c r="Q23" s="213"/>
      <c r="R23" s="276"/>
    </row>
    <row r="24" spans="1:18" x14ac:dyDescent="0.2">
      <c r="A24" s="203" t="s">
        <v>2394</v>
      </c>
      <c r="B24" s="284" t="s">
        <v>2395</v>
      </c>
      <c r="C24" s="284" t="s">
        <v>422</v>
      </c>
      <c r="D24" s="284" t="s">
        <v>2396</v>
      </c>
      <c r="E24" s="284" t="s">
        <v>2397</v>
      </c>
      <c r="F24" s="284" t="s">
        <v>2398</v>
      </c>
      <c r="G24" s="284" t="s">
        <v>2399</v>
      </c>
      <c r="H24" s="284" t="s">
        <v>2400</v>
      </c>
      <c r="I24" s="284" t="s">
        <v>2401</v>
      </c>
      <c r="J24" s="284" t="s">
        <v>424</v>
      </c>
      <c r="K24" s="284" t="s">
        <v>2401</v>
      </c>
      <c r="L24" s="285">
        <v>421905837809</v>
      </c>
      <c r="M24" s="284" t="s">
        <v>2402</v>
      </c>
      <c r="N24" s="284"/>
      <c r="O24" s="284"/>
      <c r="P24" s="284"/>
      <c r="Q24" s="213"/>
      <c r="R24" s="276"/>
    </row>
    <row r="25" spans="1:18" x14ac:dyDescent="0.2">
      <c r="A25" s="203" t="s">
        <v>2403</v>
      </c>
      <c r="B25" s="284" t="s">
        <v>2404</v>
      </c>
      <c r="C25" s="284" t="s">
        <v>422</v>
      </c>
      <c r="D25" s="284" t="s">
        <v>2405</v>
      </c>
      <c r="E25" s="284" t="s">
        <v>2349</v>
      </c>
      <c r="F25" s="284" t="s">
        <v>825</v>
      </c>
      <c r="G25" s="284" t="s">
        <v>2406</v>
      </c>
      <c r="H25" s="284" t="s">
        <v>2407</v>
      </c>
      <c r="I25" s="284" t="s">
        <v>2408</v>
      </c>
      <c r="J25" s="284" t="s">
        <v>424</v>
      </c>
      <c r="K25" s="284" t="s">
        <v>2408</v>
      </c>
      <c r="L25" s="285">
        <v>421903434035</v>
      </c>
      <c r="M25" s="284" t="s">
        <v>2409</v>
      </c>
      <c r="N25" s="284"/>
      <c r="O25" s="284"/>
      <c r="P25" s="284"/>
      <c r="Q25" s="213"/>
      <c r="R25" s="276" t="str">
        <f t="shared" si="0"/>
        <v>42258014</v>
      </c>
    </row>
    <row r="26" spans="1:18" x14ac:dyDescent="0.2">
      <c r="A26" s="203" t="s">
        <v>2410</v>
      </c>
      <c r="B26" s="284" t="s">
        <v>2411</v>
      </c>
      <c r="C26" s="284" t="s">
        <v>422</v>
      </c>
      <c r="D26" s="284" t="s">
        <v>2412</v>
      </c>
      <c r="E26" s="284" t="s">
        <v>448</v>
      </c>
      <c r="F26" s="284" t="s">
        <v>449</v>
      </c>
      <c r="G26" s="284" t="s">
        <v>2413</v>
      </c>
      <c r="H26" s="284" t="s">
        <v>2414</v>
      </c>
      <c r="I26" s="284" t="s">
        <v>2415</v>
      </c>
      <c r="J26" s="284" t="s">
        <v>424</v>
      </c>
      <c r="K26" s="284" t="s">
        <v>2416</v>
      </c>
      <c r="L26" s="285">
        <v>421905323008</v>
      </c>
      <c r="M26" s="284" t="s">
        <v>2358</v>
      </c>
      <c r="N26" s="284"/>
      <c r="O26" s="284"/>
      <c r="P26" s="284"/>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4" t="s">
        <v>2419</v>
      </c>
      <c r="C28" s="284" t="s">
        <v>422</v>
      </c>
      <c r="D28" s="284" t="s">
        <v>2420</v>
      </c>
      <c r="E28" s="284" t="s">
        <v>2059</v>
      </c>
      <c r="F28" s="284" t="s">
        <v>2060</v>
      </c>
      <c r="G28" s="284" t="s">
        <v>2421</v>
      </c>
      <c r="H28" s="284" t="s">
        <v>2422</v>
      </c>
      <c r="I28" s="284" t="s">
        <v>2423</v>
      </c>
      <c r="J28" s="284" t="s">
        <v>424</v>
      </c>
      <c r="K28" s="284" t="s">
        <v>2423</v>
      </c>
      <c r="L28" s="285">
        <v>421903757165</v>
      </c>
      <c r="M28" s="284" t="s">
        <v>2424</v>
      </c>
      <c r="N28" s="284"/>
      <c r="O28" s="284"/>
      <c r="P28" s="284"/>
      <c r="Q28" s="213"/>
      <c r="R28" s="276"/>
    </row>
    <row r="29" spans="1:18" x14ac:dyDescent="0.2">
      <c r="A29" s="203" t="s">
        <v>2425</v>
      </c>
      <c r="B29" s="284" t="s">
        <v>2426</v>
      </c>
      <c r="C29" s="284" t="s">
        <v>2300</v>
      </c>
      <c r="D29" s="284" t="s">
        <v>2427</v>
      </c>
      <c r="E29" s="284" t="s">
        <v>2428</v>
      </c>
      <c r="F29" s="284" t="s">
        <v>2429</v>
      </c>
      <c r="G29" s="284" t="s">
        <v>2358</v>
      </c>
      <c r="H29" s="284" t="s">
        <v>2430</v>
      </c>
      <c r="I29" s="284" t="s">
        <v>2431</v>
      </c>
      <c r="J29" s="284" t="s">
        <v>2306</v>
      </c>
      <c r="K29" s="284" t="s">
        <v>2358</v>
      </c>
      <c r="L29" s="285" t="s">
        <v>2358</v>
      </c>
      <c r="M29" s="284" t="s">
        <v>2358</v>
      </c>
      <c r="N29" s="284"/>
      <c r="O29" s="284"/>
      <c r="P29" s="284"/>
      <c r="Q29" s="213"/>
      <c r="R29" s="276" t="str">
        <f t="shared" si="0"/>
        <v>52798721</v>
      </c>
    </row>
    <row r="30" spans="1:18" ht="12.5" x14ac:dyDescent="0.2">
      <c r="A30" s="198" t="s">
        <v>1706</v>
      </c>
      <c r="B30" s="199" t="s">
        <v>1707</v>
      </c>
      <c r="C30" s="200" t="s">
        <v>422</v>
      </c>
      <c r="D30" s="199" t="s">
        <v>1708</v>
      </c>
      <c r="E30" s="199" t="s">
        <v>1709</v>
      </c>
      <c r="F30" s="199" t="s">
        <v>1710</v>
      </c>
      <c r="G30" s="265" t="s">
        <v>1711</v>
      </c>
      <c r="H30" s="311" t="s">
        <v>2432</v>
      </c>
      <c r="I30" s="275" t="s">
        <v>1712</v>
      </c>
      <c r="J30" s="199" t="s">
        <v>424</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429</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422</v>
      </c>
      <c r="D32" s="199" t="s">
        <v>1726</v>
      </c>
      <c r="E32" s="199" t="s">
        <v>423</v>
      </c>
      <c r="F32" s="199" t="s">
        <v>816</v>
      </c>
      <c r="G32" s="265" t="s">
        <v>1727</v>
      </c>
      <c r="H32" s="265" t="s">
        <v>1728</v>
      </c>
      <c r="I32" s="275" t="s">
        <v>1729</v>
      </c>
      <c r="J32" s="199" t="s">
        <v>426</v>
      </c>
      <c r="K32" s="275"/>
      <c r="L32" s="201"/>
      <c r="M32" s="199" t="s">
        <v>1730</v>
      </c>
      <c r="N32" s="199"/>
      <c r="O32" s="199"/>
      <c r="P32" s="199"/>
      <c r="Q32" s="213"/>
      <c r="R32" s="276" t="str">
        <f t="shared" si="0"/>
        <v>50879391</v>
      </c>
    </row>
    <row r="33" spans="1:18" ht="12.5" x14ac:dyDescent="0.2">
      <c r="A33" s="198" t="s">
        <v>1731</v>
      </c>
      <c r="B33" s="199" t="s">
        <v>1732</v>
      </c>
      <c r="C33" s="200" t="s">
        <v>422</v>
      </c>
      <c r="D33" s="199" t="s">
        <v>1733</v>
      </c>
      <c r="E33" s="199" t="s">
        <v>427</v>
      </c>
      <c r="F33" s="199" t="s">
        <v>428</v>
      </c>
      <c r="G33" s="311"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4" t="s">
        <v>2435</v>
      </c>
      <c r="C34" s="284" t="s">
        <v>422</v>
      </c>
      <c r="D34" s="284" t="s">
        <v>2436</v>
      </c>
      <c r="E34" s="284" t="s">
        <v>2437</v>
      </c>
      <c r="F34" s="284" t="s">
        <v>2438</v>
      </c>
      <c r="G34" s="284" t="s">
        <v>2439</v>
      </c>
      <c r="H34" s="284" t="s">
        <v>2440</v>
      </c>
      <c r="I34" s="284" t="s">
        <v>2441</v>
      </c>
      <c r="J34" s="284" t="s">
        <v>508</v>
      </c>
      <c r="K34" s="284" t="s">
        <v>2441</v>
      </c>
      <c r="L34" s="285">
        <v>421904481001</v>
      </c>
      <c r="M34" s="284" t="s">
        <v>2442</v>
      </c>
      <c r="N34" s="284"/>
      <c r="O34" s="284"/>
      <c r="P34" s="284"/>
      <c r="Q34" s="213"/>
      <c r="R34" s="276" t="str">
        <f t="shared" si="0"/>
        <v>42024536</v>
      </c>
    </row>
    <row r="35" spans="1:18" x14ac:dyDescent="0.2">
      <c r="A35" s="203" t="s">
        <v>1738</v>
      </c>
      <c r="B35" s="284" t="s">
        <v>1739</v>
      </c>
      <c r="C35" s="284" t="s">
        <v>422</v>
      </c>
      <c r="D35" s="284" t="s">
        <v>1740</v>
      </c>
      <c r="E35" s="284" t="s">
        <v>433</v>
      </c>
      <c r="F35" s="284" t="s">
        <v>434</v>
      </c>
      <c r="G35" s="284" t="s">
        <v>1741</v>
      </c>
      <c r="H35" s="284" t="s">
        <v>1742</v>
      </c>
      <c r="I35" s="284" t="s">
        <v>1743</v>
      </c>
      <c r="J35" s="284" t="s">
        <v>1744</v>
      </c>
      <c r="K35" s="284" t="s">
        <v>1743</v>
      </c>
      <c r="L35" s="285">
        <v>421903655253</v>
      </c>
      <c r="M35" s="284" t="s">
        <v>1745</v>
      </c>
      <c r="N35" s="284"/>
      <c r="O35" s="284"/>
      <c r="P35" s="284"/>
      <c r="Q35" s="213"/>
      <c r="R35" s="276" t="str">
        <f t="shared" si="0"/>
        <v>51285193</v>
      </c>
    </row>
    <row r="36" spans="1:18" x14ac:dyDescent="0.2">
      <c r="A36" s="203" t="s">
        <v>2443</v>
      </c>
      <c r="B36" s="284" t="s">
        <v>2444</v>
      </c>
      <c r="C36" s="284" t="s">
        <v>422</v>
      </c>
      <c r="D36" s="284" t="s">
        <v>2445</v>
      </c>
      <c r="E36" s="284" t="s">
        <v>433</v>
      </c>
      <c r="F36" s="284" t="s">
        <v>434</v>
      </c>
      <c r="G36" s="284" t="s">
        <v>2446</v>
      </c>
      <c r="H36" s="284" t="s">
        <v>2447</v>
      </c>
      <c r="I36" s="284" t="s">
        <v>2448</v>
      </c>
      <c r="J36" s="284" t="s">
        <v>424</v>
      </c>
      <c r="K36" s="284" t="s">
        <v>2448</v>
      </c>
      <c r="L36" s="285">
        <v>421908828982</v>
      </c>
      <c r="M36" s="284" t="s">
        <v>2449</v>
      </c>
      <c r="N36" s="284"/>
      <c r="O36" s="284"/>
      <c r="P36" s="284"/>
      <c r="Q36" s="213"/>
      <c r="R36" s="276" t="str">
        <f t="shared" si="0"/>
        <v>42103479</v>
      </c>
    </row>
    <row r="37" spans="1:18" x14ac:dyDescent="0.2">
      <c r="A37" s="203" t="s">
        <v>2450</v>
      </c>
      <c r="B37" s="284" t="s">
        <v>2451</v>
      </c>
      <c r="C37" s="284" t="s">
        <v>2300</v>
      </c>
      <c r="D37" s="284" t="s">
        <v>2452</v>
      </c>
      <c r="E37" s="284" t="s">
        <v>2453</v>
      </c>
      <c r="F37" s="284" t="s">
        <v>2454</v>
      </c>
      <c r="G37" s="284" t="s">
        <v>2455</v>
      </c>
      <c r="H37" s="284" t="s">
        <v>2456</v>
      </c>
      <c r="I37" s="284" t="s">
        <v>2457</v>
      </c>
      <c r="J37" s="284" t="s">
        <v>2458</v>
      </c>
      <c r="K37" s="284" t="s">
        <v>2457</v>
      </c>
      <c r="L37" s="285">
        <v>421903141567</v>
      </c>
      <c r="M37" s="284" t="s">
        <v>2459</v>
      </c>
      <c r="N37" s="284"/>
      <c r="O37" s="284"/>
      <c r="P37" s="284"/>
      <c r="Q37" s="213"/>
      <c r="R37" s="276" t="str">
        <f t="shared" si="0"/>
        <v>47210125</v>
      </c>
    </row>
    <row r="38" spans="1:18" ht="12.5" x14ac:dyDescent="0.25">
      <c r="A38" s="203" t="s">
        <v>1746</v>
      </c>
      <c r="B38" s="284" t="s">
        <v>1747</v>
      </c>
      <c r="C38" s="284" t="s">
        <v>422</v>
      </c>
      <c r="D38" s="284" t="s">
        <v>1748</v>
      </c>
      <c r="E38" s="284" t="s">
        <v>1749</v>
      </c>
      <c r="F38" s="284" t="s">
        <v>1750</v>
      </c>
      <c r="G38" s="312" t="s">
        <v>1751</v>
      </c>
      <c r="H38" s="284" t="s">
        <v>1752</v>
      </c>
      <c r="I38" s="284" t="s">
        <v>1753</v>
      </c>
      <c r="J38" s="284" t="s">
        <v>437</v>
      </c>
      <c r="K38" s="284" t="s">
        <v>1753</v>
      </c>
      <c r="L38" s="285">
        <v>421905262047</v>
      </c>
      <c r="M38" s="284" t="s">
        <v>1754</v>
      </c>
      <c r="N38" s="284"/>
      <c r="O38" s="284"/>
      <c r="P38" s="284"/>
      <c r="Q38" s="213"/>
      <c r="R38" s="276" t="str">
        <f t="shared" si="0"/>
        <v>42234425</v>
      </c>
    </row>
    <row r="39" spans="1:18" x14ac:dyDescent="0.2">
      <c r="A39" s="203" t="s">
        <v>2460</v>
      </c>
      <c r="B39" s="284" t="s">
        <v>2461</v>
      </c>
      <c r="C39" s="284" t="s">
        <v>422</v>
      </c>
      <c r="D39" s="284" t="s">
        <v>2462</v>
      </c>
      <c r="E39" s="284" t="s">
        <v>944</v>
      </c>
      <c r="F39" s="284" t="s">
        <v>945</v>
      </c>
      <c r="G39" s="284" t="s">
        <v>2463</v>
      </c>
      <c r="H39" s="284" t="s">
        <v>2464</v>
      </c>
      <c r="I39" s="284" t="s">
        <v>2465</v>
      </c>
      <c r="J39" s="284" t="s">
        <v>424</v>
      </c>
      <c r="K39" s="284" t="s">
        <v>2465</v>
      </c>
      <c r="L39" s="285">
        <v>421907672006</v>
      </c>
      <c r="M39" s="284" t="s">
        <v>2466</v>
      </c>
      <c r="N39" s="284"/>
      <c r="O39" s="284"/>
      <c r="P39" s="284"/>
      <c r="Q39" s="213"/>
      <c r="R39" s="276" t="str">
        <f t="shared" si="0"/>
        <v>14222230</v>
      </c>
    </row>
    <row r="40" spans="1:18" x14ac:dyDescent="0.2">
      <c r="A40" s="203" t="s">
        <v>1755</v>
      </c>
      <c r="B40" s="284" t="s">
        <v>1756</v>
      </c>
      <c r="C40" s="284" t="s">
        <v>422</v>
      </c>
      <c r="D40" s="284" t="s">
        <v>1757</v>
      </c>
      <c r="E40" s="284" t="s">
        <v>1758</v>
      </c>
      <c r="F40" s="284" t="s">
        <v>1759</v>
      </c>
      <c r="G40" s="284" t="s">
        <v>1760</v>
      </c>
      <c r="H40" s="284" t="s">
        <v>1761</v>
      </c>
      <c r="I40" s="284" t="s">
        <v>1762</v>
      </c>
      <c r="J40" s="284" t="s">
        <v>424</v>
      </c>
      <c r="K40" s="284" t="s">
        <v>1762</v>
      </c>
      <c r="L40" s="285">
        <v>421915178155</v>
      </c>
      <c r="M40" s="284" t="s">
        <v>1763</v>
      </c>
      <c r="N40" s="284"/>
      <c r="O40" s="284"/>
      <c r="P40" s="284"/>
      <c r="Q40" s="213"/>
      <c r="R40" s="276" t="str">
        <f t="shared" si="0"/>
        <v>00609153</v>
      </c>
    </row>
    <row r="41" spans="1:18" x14ac:dyDescent="0.2">
      <c r="A41" s="203" t="s">
        <v>2467</v>
      </c>
      <c r="B41" s="284" t="s">
        <v>2468</v>
      </c>
      <c r="C41" s="284" t="s">
        <v>422</v>
      </c>
      <c r="D41" s="284" t="s">
        <v>2469</v>
      </c>
      <c r="E41" s="284" t="s">
        <v>2470</v>
      </c>
      <c r="F41" s="284" t="s">
        <v>2471</v>
      </c>
      <c r="G41" s="284" t="s">
        <v>2472</v>
      </c>
      <c r="H41" s="284" t="s">
        <v>2473</v>
      </c>
      <c r="I41" s="284" t="s">
        <v>2474</v>
      </c>
      <c r="J41" s="284" t="s">
        <v>424</v>
      </c>
      <c r="K41" s="284" t="s">
        <v>2475</v>
      </c>
      <c r="L41" s="285">
        <v>421903623498</v>
      </c>
      <c r="M41" s="284" t="s">
        <v>2476</v>
      </c>
      <c r="N41" s="284"/>
      <c r="O41" s="284"/>
      <c r="P41" s="284"/>
      <c r="Q41" s="213"/>
      <c r="R41" s="276" t="str">
        <f t="shared" si="0"/>
        <v>35533099</v>
      </c>
    </row>
    <row r="42" spans="1:18" x14ac:dyDescent="0.2">
      <c r="A42" s="203" t="s">
        <v>2477</v>
      </c>
      <c r="B42" s="284" t="s">
        <v>2478</v>
      </c>
      <c r="C42" s="284" t="s">
        <v>422</v>
      </c>
      <c r="D42" s="284" t="s">
        <v>2479</v>
      </c>
      <c r="E42" s="284" t="s">
        <v>807</v>
      </c>
      <c r="F42" s="284" t="s">
        <v>808</v>
      </c>
      <c r="G42" s="284" t="s">
        <v>2480</v>
      </c>
      <c r="H42" s="284" t="s">
        <v>2481</v>
      </c>
      <c r="I42" s="284" t="s">
        <v>2482</v>
      </c>
      <c r="J42" s="284" t="s">
        <v>424</v>
      </c>
      <c r="K42" s="284" t="s">
        <v>2482</v>
      </c>
      <c r="L42" s="285">
        <v>421907450644</v>
      </c>
      <c r="M42" s="284" t="s">
        <v>2483</v>
      </c>
      <c r="N42" s="284"/>
      <c r="O42" s="284"/>
      <c r="P42" s="284"/>
      <c r="Q42" s="213"/>
      <c r="R42" s="276" t="str">
        <f t="shared" si="0"/>
        <v>42074355</v>
      </c>
    </row>
    <row r="43" spans="1:18" x14ac:dyDescent="0.2">
      <c r="A43" s="203" t="s">
        <v>2484</v>
      </c>
      <c r="B43" s="284" t="s">
        <v>2485</v>
      </c>
      <c r="C43" s="284" t="s">
        <v>422</v>
      </c>
      <c r="D43" s="284" t="s">
        <v>2486</v>
      </c>
      <c r="E43" s="284" t="s">
        <v>433</v>
      </c>
      <c r="F43" s="284" t="s">
        <v>432</v>
      </c>
      <c r="G43" s="284" t="s">
        <v>2487</v>
      </c>
      <c r="H43" s="284" t="s">
        <v>2488</v>
      </c>
      <c r="I43" s="284" t="s">
        <v>2489</v>
      </c>
      <c r="J43" s="284" t="s">
        <v>424</v>
      </c>
      <c r="K43" s="284" t="s">
        <v>2489</v>
      </c>
      <c r="L43" s="285">
        <v>421905321899</v>
      </c>
      <c r="M43" s="284" t="s">
        <v>2490</v>
      </c>
      <c r="N43" s="284"/>
      <c r="O43" s="284"/>
      <c r="P43" s="284"/>
      <c r="Q43" s="213"/>
      <c r="R43" s="276" t="str">
        <f t="shared" si="0"/>
        <v>35545127</v>
      </c>
    </row>
    <row r="44" spans="1:18" x14ac:dyDescent="0.2">
      <c r="A44" s="203" t="s">
        <v>2491</v>
      </c>
      <c r="B44" s="284" t="s">
        <v>2492</v>
      </c>
      <c r="C44" s="284" t="s">
        <v>422</v>
      </c>
      <c r="D44" s="284" t="s">
        <v>2493</v>
      </c>
      <c r="E44" s="284" t="s">
        <v>435</v>
      </c>
      <c r="F44" s="284" t="s">
        <v>493</v>
      </c>
      <c r="G44" s="284" t="s">
        <v>2494</v>
      </c>
      <c r="H44" s="284" t="s">
        <v>2495</v>
      </c>
      <c r="I44" s="284" t="s">
        <v>2496</v>
      </c>
      <c r="J44" s="284" t="s">
        <v>424</v>
      </c>
      <c r="K44" s="284" t="s">
        <v>2496</v>
      </c>
      <c r="L44" s="285">
        <v>421907778064</v>
      </c>
      <c r="M44" s="284" t="s">
        <v>2497</v>
      </c>
      <c r="N44" s="284"/>
      <c r="O44" s="284"/>
      <c r="P44" s="284"/>
      <c r="Q44" s="213"/>
      <c r="R44" s="276" t="str">
        <f t="shared" si="0"/>
        <v>36130605</v>
      </c>
    </row>
    <row r="45" spans="1:18" x14ac:dyDescent="0.2">
      <c r="A45" s="203" t="s">
        <v>2498</v>
      </c>
      <c r="B45" s="284" t="s">
        <v>2499</v>
      </c>
      <c r="C45" s="284" t="s">
        <v>422</v>
      </c>
      <c r="D45" s="284" t="s">
        <v>2500</v>
      </c>
      <c r="E45" s="284" t="s">
        <v>1709</v>
      </c>
      <c r="F45" s="284" t="s">
        <v>724</v>
      </c>
      <c r="G45" s="284" t="s">
        <v>2501</v>
      </c>
      <c r="H45" s="284" t="s">
        <v>2502</v>
      </c>
      <c r="I45" s="284" t="s">
        <v>2503</v>
      </c>
      <c r="J45" s="284" t="s">
        <v>424</v>
      </c>
      <c r="K45" s="284" t="s">
        <v>2503</v>
      </c>
      <c r="L45" s="285">
        <v>421948900425</v>
      </c>
      <c r="M45" s="284" t="s">
        <v>2504</v>
      </c>
      <c r="N45" s="284"/>
      <c r="O45" s="284"/>
      <c r="P45" s="284"/>
      <c r="Q45" s="213"/>
      <c r="R45" s="276" t="str">
        <f t="shared" si="0"/>
        <v>30230152</v>
      </c>
    </row>
    <row r="46" spans="1:18" x14ac:dyDescent="0.2">
      <c r="A46" s="203" t="s">
        <v>2505</v>
      </c>
      <c r="B46" s="284" t="s">
        <v>2506</v>
      </c>
      <c r="C46" s="284" t="s">
        <v>422</v>
      </c>
      <c r="D46" s="284" t="s">
        <v>2507</v>
      </c>
      <c r="E46" s="284" t="s">
        <v>1758</v>
      </c>
      <c r="F46" s="284" t="s">
        <v>1759</v>
      </c>
      <c r="G46" s="284" t="s">
        <v>2508</v>
      </c>
      <c r="H46" s="284" t="s">
        <v>2509</v>
      </c>
      <c r="I46" s="284" t="s">
        <v>2510</v>
      </c>
      <c r="J46" s="284" t="s">
        <v>426</v>
      </c>
      <c r="K46" s="284" t="s">
        <v>2510</v>
      </c>
      <c r="L46" s="285">
        <v>421948022784</v>
      </c>
      <c r="M46" s="284" t="s">
        <v>2511</v>
      </c>
      <c r="N46" s="284"/>
      <c r="O46" s="284"/>
      <c r="P46" s="284"/>
      <c r="Q46" s="213"/>
      <c r="R46" s="276"/>
    </row>
    <row r="47" spans="1:18" x14ac:dyDescent="0.2">
      <c r="A47" s="203" t="s">
        <v>1764</v>
      </c>
      <c r="B47" s="284" t="s">
        <v>1765</v>
      </c>
      <c r="C47" s="284" t="s">
        <v>422</v>
      </c>
      <c r="D47" s="284" t="s">
        <v>2512</v>
      </c>
      <c r="E47" s="284" t="s">
        <v>1766</v>
      </c>
      <c r="F47" s="284" t="s">
        <v>1767</v>
      </c>
      <c r="G47" s="284" t="s">
        <v>2513</v>
      </c>
      <c r="H47" s="284" t="s">
        <v>2980</v>
      </c>
      <c r="I47" s="284" t="s">
        <v>1768</v>
      </c>
      <c r="J47" s="284" t="s">
        <v>424</v>
      </c>
      <c r="K47" s="284" t="s">
        <v>2981</v>
      </c>
      <c r="L47" s="285">
        <v>421905811054</v>
      </c>
      <c r="M47" s="284" t="s">
        <v>2514</v>
      </c>
      <c r="N47" s="284"/>
      <c r="O47" s="284"/>
      <c r="P47" s="284"/>
      <c r="Q47" s="213"/>
      <c r="R47" s="276" t="str">
        <f t="shared" si="0"/>
        <v>45011893</v>
      </c>
    </row>
    <row r="48" spans="1:18" x14ac:dyDescent="0.2">
      <c r="A48" s="203" t="s">
        <v>2515</v>
      </c>
      <c r="B48" s="284" t="s">
        <v>2516</v>
      </c>
      <c r="C48" s="284" t="s">
        <v>422</v>
      </c>
      <c r="D48" s="284" t="s">
        <v>2517</v>
      </c>
      <c r="E48" s="284" t="s">
        <v>429</v>
      </c>
      <c r="F48" s="284" t="s">
        <v>2518</v>
      </c>
      <c r="G48" s="284" t="s">
        <v>2519</v>
      </c>
      <c r="H48" s="284" t="s">
        <v>2520</v>
      </c>
      <c r="I48" s="284" t="s">
        <v>2521</v>
      </c>
      <c r="J48" s="284" t="s">
        <v>2522</v>
      </c>
      <c r="K48" s="284" t="s">
        <v>2521</v>
      </c>
      <c r="L48" s="285">
        <v>421905790638</v>
      </c>
      <c r="M48" s="284" t="s">
        <v>2523</v>
      </c>
      <c r="N48" s="284"/>
      <c r="O48" s="284"/>
      <c r="P48" s="284"/>
      <c r="Q48" s="213"/>
      <c r="R48" s="276" t="str">
        <f t="shared" si="0"/>
        <v>36071498</v>
      </c>
    </row>
    <row r="49" spans="1:18" x14ac:dyDescent="0.2">
      <c r="A49" s="203" t="s">
        <v>1769</v>
      </c>
      <c r="B49" s="284" t="s">
        <v>1770</v>
      </c>
      <c r="C49" s="284" t="s">
        <v>422</v>
      </c>
      <c r="D49" s="284" t="s">
        <v>1740</v>
      </c>
      <c r="E49" s="284" t="s">
        <v>433</v>
      </c>
      <c r="F49" s="284" t="s">
        <v>434</v>
      </c>
      <c r="G49" s="284" t="s">
        <v>1771</v>
      </c>
      <c r="H49" s="284" t="s">
        <v>1772</v>
      </c>
      <c r="I49" s="284" t="s">
        <v>1773</v>
      </c>
      <c r="J49" s="284" t="s">
        <v>424</v>
      </c>
      <c r="K49" s="284" t="s">
        <v>1773</v>
      </c>
      <c r="L49" s="285">
        <v>421915872938</v>
      </c>
      <c r="M49" s="284" t="s">
        <v>1774</v>
      </c>
      <c r="N49" s="284"/>
      <c r="O49" s="284"/>
      <c r="P49" s="284"/>
      <c r="Q49" s="213"/>
      <c r="R49" s="276" t="str">
        <f t="shared" si="0"/>
        <v>51565153</v>
      </c>
    </row>
    <row r="50" spans="1:18" ht="12.5" x14ac:dyDescent="0.25">
      <c r="A50" s="203" t="s">
        <v>1775</v>
      </c>
      <c r="B50" s="284" t="s">
        <v>1776</v>
      </c>
      <c r="C50" s="284" t="s">
        <v>422</v>
      </c>
      <c r="D50" s="284" t="s">
        <v>1777</v>
      </c>
      <c r="E50" s="284" t="s">
        <v>430</v>
      </c>
      <c r="F50" s="284" t="s">
        <v>1778</v>
      </c>
      <c r="G50" s="312" t="s">
        <v>1779</v>
      </c>
      <c r="H50" s="284" t="s">
        <v>1780</v>
      </c>
      <c r="I50" s="284" t="s">
        <v>1781</v>
      </c>
      <c r="J50" s="284" t="s">
        <v>424</v>
      </c>
      <c r="K50" s="284" t="s">
        <v>1781</v>
      </c>
      <c r="L50" s="285">
        <v>421904457419</v>
      </c>
      <c r="M50" s="284" t="s">
        <v>1782</v>
      </c>
      <c r="N50" s="284"/>
      <c r="O50" s="284"/>
      <c r="P50" s="284"/>
      <c r="Q50" s="213"/>
      <c r="R50" s="276" t="str">
        <f t="shared" si="0"/>
        <v>31940803</v>
      </c>
    </row>
    <row r="51" spans="1:18" ht="12.5" x14ac:dyDescent="0.25">
      <c r="A51" s="203" t="s">
        <v>1783</v>
      </c>
      <c r="B51" s="284" t="s">
        <v>1784</v>
      </c>
      <c r="C51" s="284" t="s">
        <v>422</v>
      </c>
      <c r="D51" s="284" t="s">
        <v>1785</v>
      </c>
      <c r="E51" s="284" t="s">
        <v>1766</v>
      </c>
      <c r="F51" s="284" t="s">
        <v>1786</v>
      </c>
      <c r="G51" s="312" t="s">
        <v>1787</v>
      </c>
      <c r="H51" s="284" t="s">
        <v>1788</v>
      </c>
      <c r="I51" s="284" t="s">
        <v>1789</v>
      </c>
      <c r="J51" s="284" t="s">
        <v>424</v>
      </c>
      <c r="K51" s="284" t="s">
        <v>1789</v>
      </c>
      <c r="L51" s="285">
        <v>421908119697</v>
      </c>
      <c r="M51" s="284" t="s">
        <v>1790</v>
      </c>
      <c r="N51" s="284"/>
      <c r="O51" s="284"/>
      <c r="P51" s="284"/>
      <c r="Q51" s="213"/>
      <c r="R51" s="276" t="str">
        <f t="shared" si="0"/>
        <v>36082538</v>
      </c>
    </row>
    <row r="52" spans="1:18" x14ac:dyDescent="0.2">
      <c r="A52" s="198" t="s">
        <v>1380</v>
      </c>
      <c r="B52" s="199" t="s">
        <v>1381</v>
      </c>
      <c r="C52" s="200" t="s">
        <v>422</v>
      </c>
      <c r="D52" s="199" t="s">
        <v>1382</v>
      </c>
      <c r="E52" s="199" t="s">
        <v>429</v>
      </c>
      <c r="F52" s="199" t="s">
        <v>431</v>
      </c>
      <c r="G52" s="199" t="s">
        <v>1383</v>
      </c>
      <c r="H52" s="199" t="s">
        <v>1384</v>
      </c>
      <c r="I52" s="199" t="s">
        <v>1385</v>
      </c>
      <c r="J52" s="199" t="s">
        <v>424</v>
      </c>
      <c r="K52" s="199" t="s">
        <v>1386</v>
      </c>
      <c r="L52" s="201">
        <v>421903705119</v>
      </c>
      <c r="M52" s="199" t="s">
        <v>1387</v>
      </c>
      <c r="N52" s="199"/>
      <c r="O52" s="199"/>
      <c r="P52" s="199"/>
      <c r="Q52" s="213"/>
      <c r="R52" s="276" t="str">
        <f t="shared" si="0"/>
        <v>00688312</v>
      </c>
    </row>
    <row r="53" spans="1:18" x14ac:dyDescent="0.2">
      <c r="A53" s="203" t="s">
        <v>2524</v>
      </c>
      <c r="B53" s="284" t="s">
        <v>2525</v>
      </c>
      <c r="C53" s="284" t="s">
        <v>422</v>
      </c>
      <c r="D53" s="284" t="s">
        <v>2526</v>
      </c>
      <c r="E53" s="284" t="s">
        <v>433</v>
      </c>
      <c r="F53" s="284" t="s">
        <v>434</v>
      </c>
      <c r="G53" s="284" t="s">
        <v>2527</v>
      </c>
      <c r="H53" s="284" t="s">
        <v>2528</v>
      </c>
      <c r="I53" s="284" t="s">
        <v>2529</v>
      </c>
      <c r="J53" s="284" t="s">
        <v>424</v>
      </c>
      <c r="K53" s="284" t="s">
        <v>2529</v>
      </c>
      <c r="L53" s="285">
        <v>421908744859</v>
      </c>
      <c r="M53" s="284" t="s">
        <v>2530</v>
      </c>
      <c r="N53" s="284"/>
      <c r="O53" s="284"/>
      <c r="P53" s="284"/>
      <c r="Q53" s="213"/>
      <c r="R53" s="276" t="str">
        <f t="shared" si="0"/>
        <v>42329809</v>
      </c>
    </row>
    <row r="54" spans="1:18" x14ac:dyDescent="0.2">
      <c r="A54" s="203" t="s">
        <v>2531</v>
      </c>
      <c r="B54" s="284" t="s">
        <v>2532</v>
      </c>
      <c r="C54" s="284" t="s">
        <v>422</v>
      </c>
      <c r="D54" s="284" t="s">
        <v>2533</v>
      </c>
      <c r="E54" s="284" t="s">
        <v>429</v>
      </c>
      <c r="F54" s="284" t="s">
        <v>2534</v>
      </c>
      <c r="G54" s="284" t="s">
        <v>2535</v>
      </c>
      <c r="H54" s="284" t="s">
        <v>2536</v>
      </c>
      <c r="I54" s="284" t="s">
        <v>2537</v>
      </c>
      <c r="J54" s="284" t="s">
        <v>424</v>
      </c>
      <c r="K54" s="284" t="s">
        <v>2537</v>
      </c>
      <c r="L54" s="285">
        <v>421902299675</v>
      </c>
      <c r="M54" s="284" t="s">
        <v>2538</v>
      </c>
      <c r="N54" s="284"/>
      <c r="O54" s="284"/>
      <c r="P54" s="284"/>
      <c r="Q54" s="213"/>
      <c r="R54" s="276" t="str">
        <f t="shared" si="0"/>
        <v>30857791</v>
      </c>
    </row>
    <row r="55" spans="1:18" x14ac:dyDescent="0.2">
      <c r="A55" s="203" t="s">
        <v>2539</v>
      </c>
      <c r="B55" s="284" t="s">
        <v>2540</v>
      </c>
      <c r="C55" s="284" t="s">
        <v>422</v>
      </c>
      <c r="D55" s="284" t="s">
        <v>1726</v>
      </c>
      <c r="E55" s="284" t="s">
        <v>2541</v>
      </c>
      <c r="F55" s="284" t="s">
        <v>816</v>
      </c>
      <c r="G55" s="284" t="s">
        <v>2542</v>
      </c>
      <c r="H55" s="284" t="s">
        <v>2543</v>
      </c>
      <c r="I55" s="284" t="s">
        <v>2544</v>
      </c>
      <c r="J55" s="284" t="s">
        <v>2522</v>
      </c>
      <c r="K55" s="284" t="s">
        <v>2545</v>
      </c>
      <c r="L55" s="285">
        <v>421911970887</v>
      </c>
      <c r="M55" s="284" t="s">
        <v>2546</v>
      </c>
      <c r="N55" s="284"/>
      <c r="O55" s="284"/>
      <c r="P55" s="284"/>
      <c r="Q55" s="213"/>
      <c r="R55" s="276" t="str">
        <f t="shared" si="0"/>
        <v>35987901</v>
      </c>
    </row>
    <row r="56" spans="1:18" x14ac:dyDescent="0.2">
      <c r="A56" s="203" t="s">
        <v>2547</v>
      </c>
      <c r="B56" s="284" t="s">
        <v>2548</v>
      </c>
      <c r="C56" s="284" t="s">
        <v>422</v>
      </c>
      <c r="D56" s="284" t="s">
        <v>2549</v>
      </c>
      <c r="E56" s="284" t="s">
        <v>2059</v>
      </c>
      <c r="F56" s="284" t="s">
        <v>2060</v>
      </c>
      <c r="G56" s="284" t="s">
        <v>2550</v>
      </c>
      <c r="H56" s="284" t="s">
        <v>2551</v>
      </c>
      <c r="I56" s="284" t="s">
        <v>2552</v>
      </c>
      <c r="J56" s="284" t="s">
        <v>424</v>
      </c>
      <c r="K56" s="284"/>
      <c r="L56" s="285">
        <v>421902677720</v>
      </c>
      <c r="M56" s="284" t="s">
        <v>2553</v>
      </c>
      <c r="N56" s="284"/>
      <c r="O56" s="284"/>
      <c r="P56" s="284"/>
      <c r="Q56" s="213"/>
      <c r="R56" s="276" t="str">
        <f t="shared" si="0"/>
        <v>53942663</v>
      </c>
    </row>
    <row r="57" spans="1:18" x14ac:dyDescent="0.2">
      <c r="A57" s="203" t="s">
        <v>2554</v>
      </c>
      <c r="B57" s="284" t="s">
        <v>2555</v>
      </c>
      <c r="C57" s="284" t="s">
        <v>422</v>
      </c>
      <c r="D57" s="284" t="s">
        <v>2556</v>
      </c>
      <c r="E57" s="284" t="s">
        <v>2557</v>
      </c>
      <c r="F57" s="284" t="s">
        <v>2558</v>
      </c>
      <c r="G57" s="284" t="s">
        <v>2559</v>
      </c>
      <c r="H57" s="284" t="s">
        <v>2560</v>
      </c>
      <c r="I57" s="284" t="s">
        <v>2561</v>
      </c>
      <c r="J57" s="284" t="s">
        <v>508</v>
      </c>
      <c r="K57" s="284" t="s">
        <v>2561</v>
      </c>
      <c r="L57" s="285">
        <v>421905892677</v>
      </c>
      <c r="M57" s="284" t="s">
        <v>2562</v>
      </c>
      <c r="N57" s="284"/>
      <c r="O57" s="284"/>
      <c r="P57" s="284"/>
      <c r="Q57" s="213"/>
      <c r="R57" s="276" t="str">
        <f t="shared" si="0"/>
        <v>37951343</v>
      </c>
    </row>
    <row r="58" spans="1:18" x14ac:dyDescent="0.2">
      <c r="A58" s="203" t="s">
        <v>2563</v>
      </c>
      <c r="B58" s="284" t="s">
        <v>2564</v>
      </c>
      <c r="C58" s="284" t="s">
        <v>422</v>
      </c>
      <c r="D58" s="284" t="s">
        <v>2565</v>
      </c>
      <c r="E58" s="284" t="s">
        <v>429</v>
      </c>
      <c r="F58" s="284" t="s">
        <v>2566</v>
      </c>
      <c r="G58" s="284" t="s">
        <v>2567</v>
      </c>
      <c r="H58" s="284" t="s">
        <v>2568</v>
      </c>
      <c r="I58" s="284" t="s">
        <v>2569</v>
      </c>
      <c r="J58" s="284" t="s">
        <v>2522</v>
      </c>
      <c r="K58" s="284" t="s">
        <v>2570</v>
      </c>
      <c r="L58" s="285">
        <v>421905504131</v>
      </c>
      <c r="M58" s="284" t="s">
        <v>2571</v>
      </c>
      <c r="N58" s="284"/>
      <c r="O58" s="284"/>
      <c r="P58" s="284"/>
      <c r="Q58" s="213"/>
      <c r="R58" s="276" t="str">
        <f t="shared" si="0"/>
        <v>30847991</v>
      </c>
    </row>
    <row r="59" spans="1:18" x14ac:dyDescent="0.2">
      <c r="A59" s="203" t="s">
        <v>2572</v>
      </c>
      <c r="B59" s="284" t="s">
        <v>2573</v>
      </c>
      <c r="C59" s="284" t="s">
        <v>422</v>
      </c>
      <c r="D59" s="284" t="s">
        <v>2574</v>
      </c>
      <c r="E59" s="284" t="s">
        <v>2575</v>
      </c>
      <c r="F59" s="284" t="s">
        <v>2576</v>
      </c>
      <c r="G59" s="284" t="s">
        <v>2577</v>
      </c>
      <c r="H59" s="284" t="s">
        <v>2578</v>
      </c>
      <c r="I59" s="284" t="s">
        <v>2579</v>
      </c>
      <c r="J59" s="284" t="s">
        <v>424</v>
      </c>
      <c r="K59" s="284" t="s">
        <v>2579</v>
      </c>
      <c r="L59" s="285">
        <v>421948800954</v>
      </c>
      <c r="M59" s="284" t="s">
        <v>2580</v>
      </c>
      <c r="N59" s="284"/>
      <c r="O59" s="284"/>
      <c r="P59" s="284"/>
      <c r="Q59" s="213"/>
      <c r="R59" s="276" t="str">
        <f t="shared" si="0"/>
        <v>35992204</v>
      </c>
    </row>
    <row r="60" spans="1:18" x14ac:dyDescent="0.2">
      <c r="A60" s="198" t="s">
        <v>1791</v>
      </c>
      <c r="B60" s="199" t="s">
        <v>1792</v>
      </c>
      <c r="C60" s="200" t="s">
        <v>422</v>
      </c>
      <c r="D60" s="199" t="s">
        <v>1793</v>
      </c>
      <c r="E60" s="199" t="s">
        <v>429</v>
      </c>
      <c r="F60" s="199" t="s">
        <v>1794</v>
      </c>
      <c r="G60" s="199" t="s">
        <v>1795</v>
      </c>
      <c r="H60" s="265" t="s">
        <v>1796</v>
      </c>
      <c r="I60" s="199" t="s">
        <v>1797</v>
      </c>
      <c r="J60" s="199" t="s">
        <v>426</v>
      </c>
      <c r="K60" s="199" t="s">
        <v>1798</v>
      </c>
      <c r="L60" s="201">
        <v>421903555547</v>
      </c>
      <c r="M60" s="199" t="s">
        <v>1799</v>
      </c>
      <c r="N60" s="199"/>
      <c r="O60" s="199"/>
      <c r="P60" s="199"/>
      <c r="Q60" s="213"/>
      <c r="R60" s="276" t="str">
        <f t="shared" si="0"/>
        <v>42269423</v>
      </c>
    </row>
    <row r="61" spans="1:18" x14ac:dyDescent="0.2">
      <c r="A61" s="203" t="s">
        <v>1800</v>
      </c>
      <c r="B61" s="284" t="s">
        <v>1801</v>
      </c>
      <c r="C61" s="284" t="s">
        <v>422</v>
      </c>
      <c r="D61" s="284" t="s">
        <v>1802</v>
      </c>
      <c r="E61" s="284" t="s">
        <v>1803</v>
      </c>
      <c r="F61" s="284" t="s">
        <v>1804</v>
      </c>
      <c r="G61" s="284" t="s">
        <v>1805</v>
      </c>
      <c r="H61" s="284" t="s">
        <v>1806</v>
      </c>
      <c r="I61" s="284" t="s">
        <v>1807</v>
      </c>
      <c r="J61" s="284" t="s">
        <v>424</v>
      </c>
      <c r="K61" s="284" t="s">
        <v>1807</v>
      </c>
      <c r="L61" s="285">
        <v>421903175665</v>
      </c>
      <c r="M61" s="284" t="s">
        <v>1808</v>
      </c>
      <c r="N61" s="284"/>
      <c r="O61" s="284"/>
      <c r="P61" s="284"/>
      <c r="Q61" s="213"/>
      <c r="R61" s="276"/>
    </row>
    <row r="62" spans="1:18" x14ac:dyDescent="0.2">
      <c r="A62" s="198" t="s">
        <v>1388</v>
      </c>
      <c r="B62" s="199" t="s">
        <v>1389</v>
      </c>
      <c r="C62" s="200" t="s">
        <v>422</v>
      </c>
      <c r="D62" s="199" t="s">
        <v>1390</v>
      </c>
      <c r="E62" s="199" t="s">
        <v>433</v>
      </c>
      <c r="F62" s="199" t="s">
        <v>434</v>
      </c>
      <c r="G62" s="199" t="s">
        <v>1391</v>
      </c>
      <c r="H62" s="265" t="s">
        <v>1392</v>
      </c>
      <c r="I62" s="199" t="s">
        <v>1809</v>
      </c>
      <c r="J62" s="199" t="s">
        <v>426</v>
      </c>
      <c r="K62" s="199" t="s">
        <v>1810</v>
      </c>
      <c r="L62" s="201">
        <v>421918626994</v>
      </c>
      <c r="M62" s="199" t="s">
        <v>1393</v>
      </c>
      <c r="N62" s="199"/>
      <c r="O62" s="199"/>
      <c r="P62" s="199"/>
      <c r="Q62" s="213"/>
      <c r="R62" s="276" t="str">
        <f t="shared" si="0"/>
        <v>00595209</v>
      </c>
    </row>
    <row r="63" spans="1:18" x14ac:dyDescent="0.2">
      <c r="A63" s="203" t="s">
        <v>2581</v>
      </c>
      <c r="B63" s="284" t="s">
        <v>2582</v>
      </c>
      <c r="C63" s="284" t="s">
        <v>422</v>
      </c>
      <c r="D63" s="284" t="s">
        <v>2583</v>
      </c>
      <c r="E63" s="284" t="s">
        <v>2584</v>
      </c>
      <c r="F63" s="284" t="s">
        <v>317</v>
      </c>
      <c r="G63" s="284"/>
      <c r="H63" s="284" t="s">
        <v>2585</v>
      </c>
      <c r="I63" s="284" t="s">
        <v>2586</v>
      </c>
      <c r="J63" s="284" t="s">
        <v>424</v>
      </c>
      <c r="K63" s="284" t="s">
        <v>2586</v>
      </c>
      <c r="L63" s="285">
        <v>421907835443</v>
      </c>
      <c r="M63" s="284" t="s">
        <v>2587</v>
      </c>
      <c r="N63" s="284"/>
      <c r="O63" s="284"/>
      <c r="P63" s="284"/>
      <c r="Q63" s="213"/>
      <c r="R63" s="276" t="str">
        <f t="shared" si="0"/>
        <v>00689025</v>
      </c>
    </row>
    <row r="64" spans="1:18" x14ac:dyDescent="0.2">
      <c r="A64" s="203" t="s">
        <v>2588</v>
      </c>
      <c r="B64" s="284" t="s">
        <v>2589</v>
      </c>
      <c r="C64" s="284" t="s">
        <v>1716</v>
      </c>
      <c r="D64" s="284" t="s">
        <v>2590</v>
      </c>
      <c r="E64" s="284" t="s">
        <v>2591</v>
      </c>
      <c r="F64" s="284" t="s">
        <v>2592</v>
      </c>
      <c r="G64" s="284" t="s">
        <v>2593</v>
      </c>
      <c r="H64" s="284" t="s">
        <v>2594</v>
      </c>
      <c r="I64" s="284" t="s">
        <v>2595</v>
      </c>
      <c r="J64" s="284" t="s">
        <v>2596</v>
      </c>
      <c r="K64" s="284" t="s">
        <v>2595</v>
      </c>
      <c r="L64" s="285">
        <v>421911674673</v>
      </c>
      <c r="M64" s="284" t="s">
        <v>2597</v>
      </c>
      <c r="N64" s="284"/>
      <c r="O64" s="284"/>
      <c r="P64" s="284"/>
      <c r="Q64" s="213"/>
      <c r="R64" s="276" t="str">
        <f t="shared" si="0"/>
        <v>00313319</v>
      </c>
    </row>
    <row r="65" spans="1:18" x14ac:dyDescent="0.2">
      <c r="A65" s="203" t="s">
        <v>2598</v>
      </c>
      <c r="B65" s="284" t="s">
        <v>2599</v>
      </c>
      <c r="C65" s="284" t="s">
        <v>1716</v>
      </c>
      <c r="D65" s="284" t="s">
        <v>2600</v>
      </c>
      <c r="E65" s="284" t="s">
        <v>1894</v>
      </c>
      <c r="F65" s="284" t="s">
        <v>2601</v>
      </c>
      <c r="G65" s="284" t="s">
        <v>2602</v>
      </c>
      <c r="H65" s="284" t="s">
        <v>2603</v>
      </c>
      <c r="I65" s="284" t="s">
        <v>2604</v>
      </c>
      <c r="J65" s="284" t="s">
        <v>2596</v>
      </c>
      <c r="K65" s="284" t="s">
        <v>2604</v>
      </c>
      <c r="L65" s="285">
        <v>421527167202</v>
      </c>
      <c r="M65" s="284" t="s">
        <v>2605</v>
      </c>
      <c r="N65" s="284"/>
      <c r="O65" s="284"/>
      <c r="P65" s="284"/>
      <c r="Q65" s="213"/>
      <c r="R65" s="276" t="str">
        <f t="shared" si="0"/>
        <v>00326470</v>
      </c>
    </row>
    <row r="66" spans="1:18" x14ac:dyDescent="0.2">
      <c r="A66" s="203" t="s">
        <v>2606</v>
      </c>
      <c r="B66" s="284" t="s">
        <v>2607</v>
      </c>
      <c r="C66" s="284" t="s">
        <v>1716</v>
      </c>
      <c r="D66" s="284" t="s">
        <v>2608</v>
      </c>
      <c r="E66" s="284" t="s">
        <v>2609</v>
      </c>
      <c r="F66" s="284" t="s">
        <v>2610</v>
      </c>
      <c r="G66" s="284" t="s">
        <v>2611</v>
      </c>
      <c r="H66" s="284" t="s">
        <v>2612</v>
      </c>
      <c r="I66" s="284" t="s">
        <v>2613</v>
      </c>
      <c r="J66" s="284" t="s">
        <v>2596</v>
      </c>
      <c r="K66" s="284" t="s">
        <v>2613</v>
      </c>
      <c r="L66" s="285">
        <v>421362851307</v>
      </c>
      <c r="M66" s="284" t="s">
        <v>2614</v>
      </c>
      <c r="N66" s="284"/>
      <c r="O66" s="284"/>
      <c r="P66" s="284"/>
      <c r="Q66" s="213"/>
      <c r="R66" s="276" t="str">
        <f t="shared" si="0"/>
        <v>00309303</v>
      </c>
    </row>
    <row r="67" spans="1:18" x14ac:dyDescent="0.2">
      <c r="A67" s="203" t="s">
        <v>2615</v>
      </c>
      <c r="B67" s="284" t="s">
        <v>2616</v>
      </c>
      <c r="C67" s="284" t="s">
        <v>422</v>
      </c>
      <c r="D67" s="284" t="s">
        <v>2617</v>
      </c>
      <c r="E67" s="284" t="s">
        <v>2618</v>
      </c>
      <c r="F67" s="284" t="s">
        <v>2619</v>
      </c>
      <c r="G67" s="284" t="s">
        <v>2620</v>
      </c>
      <c r="H67" s="284" t="s">
        <v>2621</v>
      </c>
      <c r="I67" s="284" t="s">
        <v>2622</v>
      </c>
      <c r="J67" s="284" t="s">
        <v>2623</v>
      </c>
      <c r="K67" s="284" t="s">
        <v>2622</v>
      </c>
      <c r="L67" s="285">
        <v>421903882441</v>
      </c>
      <c r="M67" s="284" t="s">
        <v>2624</v>
      </c>
      <c r="N67" s="284"/>
      <c r="O67" s="284"/>
      <c r="P67" s="284"/>
      <c r="Q67" s="213"/>
      <c r="R67" s="276" t="str">
        <f t="shared" si="0"/>
        <v>42375177</v>
      </c>
    </row>
    <row r="68" spans="1:18" x14ac:dyDescent="0.2">
      <c r="A68" s="203" t="s">
        <v>2625</v>
      </c>
      <c r="B68" s="284" t="s">
        <v>2626</v>
      </c>
      <c r="C68" s="284" t="s">
        <v>422</v>
      </c>
      <c r="D68" s="284" t="s">
        <v>2627</v>
      </c>
      <c r="E68" s="284" t="s">
        <v>429</v>
      </c>
      <c r="F68" s="284" t="s">
        <v>621</v>
      </c>
      <c r="G68" s="284" t="s">
        <v>2628</v>
      </c>
      <c r="H68" s="284" t="s">
        <v>2629</v>
      </c>
      <c r="I68" s="284" t="s">
        <v>2630</v>
      </c>
      <c r="J68" s="284" t="s">
        <v>424</v>
      </c>
      <c r="K68" s="284" t="s">
        <v>2630</v>
      </c>
      <c r="L68" s="285">
        <v>421904566528</v>
      </c>
      <c r="M68" s="284" t="s">
        <v>2358</v>
      </c>
      <c r="N68" s="284"/>
      <c r="O68" s="284"/>
      <c r="P68" s="284"/>
      <c r="Q68" s="213"/>
      <c r="R68" s="276" t="str">
        <f t="shared" si="0"/>
        <v>42253284</v>
      </c>
    </row>
    <row r="69" spans="1:18" ht="12.5" x14ac:dyDescent="0.25">
      <c r="A69" s="203" t="s">
        <v>1811</v>
      </c>
      <c r="B69" s="284" t="s">
        <v>1812</v>
      </c>
      <c r="C69" s="284" t="s">
        <v>422</v>
      </c>
      <c r="D69" s="284" t="s">
        <v>1813</v>
      </c>
      <c r="E69" s="284" t="s">
        <v>435</v>
      </c>
      <c r="F69" s="284" t="s">
        <v>493</v>
      </c>
      <c r="G69" s="312" t="s">
        <v>1814</v>
      </c>
      <c r="H69" s="284" t="s">
        <v>1815</v>
      </c>
      <c r="I69" s="284" t="s">
        <v>1816</v>
      </c>
      <c r="J69" s="284" t="s">
        <v>1817</v>
      </c>
      <c r="K69" s="284" t="s">
        <v>1818</v>
      </c>
      <c r="L69" s="285">
        <v>421917659092</v>
      </c>
      <c r="M69" s="284" t="s">
        <v>1819</v>
      </c>
      <c r="N69" s="284"/>
      <c r="O69" s="284"/>
      <c r="P69" s="284"/>
      <c r="Q69" s="213"/>
      <c r="R69" s="276" t="str">
        <f t="shared" si="0"/>
        <v>35994134</v>
      </c>
    </row>
    <row r="70" spans="1:18" x14ac:dyDescent="0.2">
      <c r="A70" s="203" t="s">
        <v>2631</v>
      </c>
      <c r="B70" s="284" t="s">
        <v>2632</v>
      </c>
      <c r="C70" s="284" t="s">
        <v>422</v>
      </c>
      <c r="D70" s="284" t="s">
        <v>2633</v>
      </c>
      <c r="E70" s="284" t="s">
        <v>2634</v>
      </c>
      <c r="F70" s="284" t="s">
        <v>2635</v>
      </c>
      <c r="G70" s="284" t="s">
        <v>2636</v>
      </c>
      <c r="H70" s="284" t="s">
        <v>2637</v>
      </c>
      <c r="I70" s="284" t="s">
        <v>2638</v>
      </c>
      <c r="J70" s="284" t="s">
        <v>2522</v>
      </c>
      <c r="K70" s="284" t="s">
        <v>2638</v>
      </c>
      <c r="L70" s="285">
        <v>421905567307</v>
      </c>
      <c r="M70" s="284" t="s">
        <v>2639</v>
      </c>
      <c r="N70" s="284"/>
      <c r="O70" s="284"/>
      <c r="P70" s="284"/>
      <c r="Q70" s="213"/>
      <c r="R70" s="276"/>
    </row>
    <row r="71" spans="1:18" x14ac:dyDescent="0.2">
      <c r="A71" s="203" t="s">
        <v>2640</v>
      </c>
      <c r="B71" s="284" t="s">
        <v>2641</v>
      </c>
      <c r="C71" s="284" t="s">
        <v>2300</v>
      </c>
      <c r="D71" s="284" t="s">
        <v>2642</v>
      </c>
      <c r="E71" s="284" t="s">
        <v>2265</v>
      </c>
      <c r="F71" s="284" t="s">
        <v>2266</v>
      </c>
      <c r="G71" s="284" t="s">
        <v>2643</v>
      </c>
      <c r="H71" s="284" t="s">
        <v>2644</v>
      </c>
      <c r="I71" s="284" t="s">
        <v>2645</v>
      </c>
      <c r="J71" s="284" t="s">
        <v>2306</v>
      </c>
      <c r="K71" s="284" t="s">
        <v>2358</v>
      </c>
      <c r="L71" s="285" t="s">
        <v>2358</v>
      </c>
      <c r="M71" s="284" t="s">
        <v>2358</v>
      </c>
      <c r="N71" s="284"/>
      <c r="O71" s="284"/>
      <c r="P71" s="284"/>
      <c r="Q71" s="213"/>
      <c r="R71" s="276" t="str">
        <f t="shared" si="0"/>
        <v>36332500</v>
      </c>
    </row>
    <row r="72" spans="1:18" x14ac:dyDescent="0.2">
      <c r="A72" s="203" t="s">
        <v>2646</v>
      </c>
      <c r="B72" s="284" t="s">
        <v>2647</v>
      </c>
      <c r="C72" s="284" t="s">
        <v>422</v>
      </c>
      <c r="D72" s="284" t="s">
        <v>2648</v>
      </c>
      <c r="E72" s="284" t="s">
        <v>2649</v>
      </c>
      <c r="F72" s="284" t="s">
        <v>2650</v>
      </c>
      <c r="G72" s="284" t="s">
        <v>2651</v>
      </c>
      <c r="H72" s="284" t="s">
        <v>2652</v>
      </c>
      <c r="I72" s="284" t="s">
        <v>2653</v>
      </c>
      <c r="J72" s="284" t="s">
        <v>424</v>
      </c>
      <c r="K72" s="284" t="s">
        <v>2653</v>
      </c>
      <c r="L72" s="285">
        <v>421905656180</v>
      </c>
      <c r="M72" s="284" t="s">
        <v>2358</v>
      </c>
      <c r="N72" s="284"/>
      <c r="O72" s="284"/>
      <c r="P72" s="284"/>
      <c r="Q72" s="213"/>
      <c r="R72" s="276" t="str">
        <f t="shared" si="0"/>
        <v>37832743</v>
      </c>
    </row>
    <row r="73" spans="1:18" x14ac:dyDescent="0.2">
      <c r="A73" s="203" t="s">
        <v>2654</v>
      </c>
      <c r="B73" s="284" t="s">
        <v>2655</v>
      </c>
      <c r="C73" s="284" t="s">
        <v>422</v>
      </c>
      <c r="D73" s="284" t="s">
        <v>2656</v>
      </c>
      <c r="E73" s="284" t="s">
        <v>423</v>
      </c>
      <c r="F73" s="284" t="s">
        <v>816</v>
      </c>
      <c r="G73" s="284" t="s">
        <v>2657</v>
      </c>
      <c r="H73" s="284" t="s">
        <v>2658</v>
      </c>
      <c r="I73" s="284" t="s">
        <v>2659</v>
      </c>
      <c r="J73" s="284" t="s">
        <v>424</v>
      </c>
      <c r="K73" s="284" t="s">
        <v>2659</v>
      </c>
      <c r="L73" s="285">
        <v>421905168178</v>
      </c>
      <c r="M73" s="284" t="s">
        <v>2358</v>
      </c>
      <c r="N73" s="284"/>
      <c r="O73" s="284"/>
      <c r="P73" s="284"/>
      <c r="Q73" s="213"/>
      <c r="R73" s="276" t="str">
        <f t="shared" si="0"/>
        <v>42007445</v>
      </c>
    </row>
    <row r="74" spans="1:18" ht="12.5" x14ac:dyDescent="0.25">
      <c r="A74" s="203" t="s">
        <v>1820</v>
      </c>
      <c r="B74" s="284" t="s">
        <v>1821</v>
      </c>
      <c r="C74" s="284" t="s">
        <v>422</v>
      </c>
      <c r="D74" s="284" t="s">
        <v>1822</v>
      </c>
      <c r="E74" s="284" t="s">
        <v>501</v>
      </c>
      <c r="F74" s="284" t="s">
        <v>502</v>
      </c>
      <c r="G74" s="312" t="s">
        <v>1823</v>
      </c>
      <c r="H74" s="284" t="s">
        <v>1824</v>
      </c>
      <c r="I74" s="284" t="s">
        <v>1825</v>
      </c>
      <c r="J74" s="284" t="s">
        <v>424</v>
      </c>
      <c r="K74" s="284" t="s">
        <v>1826</v>
      </c>
      <c r="L74" s="285">
        <v>421905897072</v>
      </c>
      <c r="M74" s="284" t="s">
        <v>1827</v>
      </c>
      <c r="N74" s="284"/>
      <c r="O74" s="284"/>
      <c r="P74" s="284"/>
      <c r="Q74" s="213"/>
      <c r="R74" s="276" t="str">
        <f t="shared" si="0"/>
        <v>36102181</v>
      </c>
    </row>
    <row r="75" spans="1:18" x14ac:dyDescent="0.2">
      <c r="A75" s="203" t="s">
        <v>2660</v>
      </c>
      <c r="B75" s="284" t="s">
        <v>2661</v>
      </c>
      <c r="C75" s="284" t="s">
        <v>422</v>
      </c>
      <c r="D75" s="284" t="s">
        <v>2662</v>
      </c>
      <c r="E75" s="284" t="s">
        <v>2663</v>
      </c>
      <c r="F75" s="284" t="s">
        <v>2664</v>
      </c>
      <c r="G75" s="284" t="s">
        <v>2665</v>
      </c>
      <c r="H75" s="284" t="s">
        <v>2666</v>
      </c>
      <c r="I75" s="284" t="s">
        <v>2667</v>
      </c>
      <c r="J75" s="284" t="s">
        <v>424</v>
      </c>
      <c r="K75" s="284" t="s">
        <v>2667</v>
      </c>
      <c r="L75" s="285">
        <v>421948486366</v>
      </c>
      <c r="M75" s="284" t="s">
        <v>2668</v>
      </c>
      <c r="N75" s="284"/>
      <c r="O75" s="284"/>
      <c r="P75" s="284"/>
      <c r="Q75" s="213"/>
      <c r="R75" s="276" t="str">
        <f t="shared" si="0"/>
        <v>42172209</v>
      </c>
    </row>
    <row r="76" spans="1:18" x14ac:dyDescent="0.2">
      <c r="A76" s="203" t="s">
        <v>1828</v>
      </c>
      <c r="B76" s="284" t="s">
        <v>1829</v>
      </c>
      <c r="C76" s="284" t="s">
        <v>422</v>
      </c>
      <c r="D76" s="284" t="s">
        <v>1830</v>
      </c>
      <c r="E76" s="284" t="s">
        <v>429</v>
      </c>
      <c r="F76" s="284" t="s">
        <v>1831</v>
      </c>
      <c r="G76" s="284" t="s">
        <v>1832</v>
      </c>
      <c r="H76" s="284" t="s">
        <v>1833</v>
      </c>
      <c r="I76" s="284" t="s">
        <v>2669</v>
      </c>
      <c r="J76" s="199" t="s">
        <v>426</v>
      </c>
      <c r="K76" s="284"/>
      <c r="L76" s="285">
        <v>421918817207</v>
      </c>
      <c r="M76" s="284" t="s">
        <v>1834</v>
      </c>
      <c r="N76" s="284"/>
      <c r="O76" s="284"/>
      <c r="P76" s="284"/>
      <c r="Q76" s="213"/>
      <c r="R76" s="276" t="str">
        <f t="shared" si="0"/>
        <v>50607332</v>
      </c>
    </row>
    <row r="77" spans="1:18" x14ac:dyDescent="0.2">
      <c r="A77" s="203" t="s">
        <v>2670</v>
      </c>
      <c r="B77" s="284" t="s">
        <v>2671</v>
      </c>
      <c r="C77" s="284" t="s">
        <v>422</v>
      </c>
      <c r="D77" s="284" t="s">
        <v>2672</v>
      </c>
      <c r="E77" s="284" t="s">
        <v>2673</v>
      </c>
      <c r="F77" s="284" t="s">
        <v>2674</v>
      </c>
      <c r="G77" s="284" t="s">
        <v>2675</v>
      </c>
      <c r="H77" s="284" t="s">
        <v>2676</v>
      </c>
      <c r="I77" s="284" t="s">
        <v>2677</v>
      </c>
      <c r="J77" s="284" t="s">
        <v>424</v>
      </c>
      <c r="K77" s="284" t="s">
        <v>2677</v>
      </c>
      <c r="L77" s="285">
        <v>421904339283</v>
      </c>
      <c r="M77" s="284" t="s">
        <v>2678</v>
      </c>
      <c r="N77" s="284"/>
      <c r="O77" s="284"/>
      <c r="P77" s="284"/>
      <c r="Q77" s="213"/>
      <c r="R77" s="276" t="str">
        <f t="shared" si="0"/>
        <v>42279607</v>
      </c>
    </row>
    <row r="78" spans="1:18" x14ac:dyDescent="0.2">
      <c r="A78" s="203" t="s">
        <v>1835</v>
      </c>
      <c r="B78" s="284" t="s">
        <v>1836</v>
      </c>
      <c r="C78" s="284" t="s">
        <v>422</v>
      </c>
      <c r="D78" s="284" t="s">
        <v>1837</v>
      </c>
      <c r="E78" s="284" t="s">
        <v>501</v>
      </c>
      <c r="F78" s="284" t="s">
        <v>1838</v>
      </c>
      <c r="G78" s="284" t="s">
        <v>1839</v>
      </c>
      <c r="H78" s="284" t="s">
        <v>1840</v>
      </c>
      <c r="I78" s="284" t="s">
        <v>1841</v>
      </c>
      <c r="J78" s="284" t="s">
        <v>424</v>
      </c>
      <c r="K78" s="284" t="s">
        <v>1841</v>
      </c>
      <c r="L78" s="285">
        <v>421908842839</v>
      </c>
      <c r="M78" s="284" t="s">
        <v>2679</v>
      </c>
      <c r="N78" s="284"/>
      <c r="O78" s="284"/>
      <c r="P78" s="284"/>
    </row>
    <row r="79" spans="1:18" x14ac:dyDescent="0.2">
      <c r="A79" s="203" t="s">
        <v>2680</v>
      </c>
      <c r="B79" s="284" t="s">
        <v>2681</v>
      </c>
      <c r="C79" s="284" t="s">
        <v>2300</v>
      </c>
      <c r="D79" s="284" t="s">
        <v>2682</v>
      </c>
      <c r="E79" s="284" t="s">
        <v>429</v>
      </c>
      <c r="F79" s="284" t="s">
        <v>541</v>
      </c>
      <c r="G79" s="284" t="s">
        <v>2683</v>
      </c>
      <c r="H79" s="284" t="s">
        <v>2684</v>
      </c>
      <c r="I79" s="284" t="s">
        <v>2685</v>
      </c>
      <c r="J79" s="284" t="s">
        <v>2686</v>
      </c>
      <c r="K79" s="284" t="s">
        <v>2685</v>
      </c>
      <c r="L79" s="285">
        <v>421908794333</v>
      </c>
      <c r="M79" s="284" t="s">
        <v>2687</v>
      </c>
      <c r="N79" s="284"/>
      <c r="O79" s="284"/>
      <c r="P79" s="284"/>
    </row>
    <row r="80" spans="1:18" x14ac:dyDescent="0.2">
      <c r="A80" s="203" t="s">
        <v>1842</v>
      </c>
      <c r="B80" s="284" t="s">
        <v>1843</v>
      </c>
      <c r="C80" s="284" t="s">
        <v>422</v>
      </c>
      <c r="D80" s="284" t="s">
        <v>1844</v>
      </c>
      <c r="E80" s="284" t="s">
        <v>1845</v>
      </c>
      <c r="F80" s="284" t="s">
        <v>1846</v>
      </c>
      <c r="G80" s="284" t="s">
        <v>1847</v>
      </c>
      <c r="H80" s="284" t="s">
        <v>1848</v>
      </c>
      <c r="I80" s="284" t="s">
        <v>1849</v>
      </c>
      <c r="J80" s="284" t="s">
        <v>1850</v>
      </c>
      <c r="K80" s="284" t="s">
        <v>1849</v>
      </c>
      <c r="L80" s="285">
        <v>421910388699</v>
      </c>
      <c r="M80" s="284" t="s">
        <v>1851</v>
      </c>
      <c r="N80" s="284"/>
      <c r="O80" s="284"/>
      <c r="P80" s="284"/>
    </row>
    <row r="81" spans="1:16" ht="12.5" x14ac:dyDescent="0.25">
      <c r="A81" s="203" t="s">
        <v>1852</v>
      </c>
      <c r="B81" s="284" t="s">
        <v>1853</v>
      </c>
      <c r="C81" s="284" t="s">
        <v>422</v>
      </c>
      <c r="D81" s="284" t="s">
        <v>1854</v>
      </c>
      <c r="E81" s="284" t="s">
        <v>429</v>
      </c>
      <c r="F81" s="284" t="s">
        <v>825</v>
      </c>
      <c r="G81" s="312" t="s">
        <v>1855</v>
      </c>
      <c r="H81" s="284" t="s">
        <v>1856</v>
      </c>
      <c r="I81" s="284" t="s">
        <v>1857</v>
      </c>
      <c r="J81" s="284" t="s">
        <v>424</v>
      </c>
      <c r="K81" s="284" t="s">
        <v>1857</v>
      </c>
      <c r="L81" s="285">
        <v>421905659005</v>
      </c>
      <c r="M81" s="284" t="s">
        <v>1858</v>
      </c>
      <c r="N81" s="284"/>
      <c r="O81" s="284"/>
      <c r="P81" s="284"/>
    </row>
    <row r="82" spans="1:16" ht="12.5" x14ac:dyDescent="0.25">
      <c r="A82" s="203" t="s">
        <v>1859</v>
      </c>
      <c r="B82" s="284" t="s">
        <v>1860</v>
      </c>
      <c r="C82" s="284" t="s">
        <v>422</v>
      </c>
      <c r="D82" s="284" t="s">
        <v>1861</v>
      </c>
      <c r="E82" s="284" t="s">
        <v>433</v>
      </c>
      <c r="F82" s="284" t="s">
        <v>434</v>
      </c>
      <c r="G82" s="312" t="s">
        <v>1862</v>
      </c>
      <c r="H82" s="284" t="s">
        <v>1863</v>
      </c>
      <c r="I82" s="284" t="s">
        <v>2688</v>
      </c>
      <c r="J82" s="284" t="s">
        <v>2689</v>
      </c>
      <c r="K82" s="284" t="s">
        <v>1864</v>
      </c>
      <c r="L82" s="285">
        <v>421903528610</v>
      </c>
      <c r="M82" s="284" t="s">
        <v>1865</v>
      </c>
      <c r="N82" s="284"/>
      <c r="O82" s="284"/>
      <c r="P82" s="284"/>
    </row>
    <row r="83" spans="1:16" x14ac:dyDescent="0.2">
      <c r="A83" s="203" t="s">
        <v>2690</v>
      </c>
      <c r="B83" s="284" t="s">
        <v>2691</v>
      </c>
      <c r="C83" s="284" t="s">
        <v>422</v>
      </c>
      <c r="D83" s="284" t="s">
        <v>2692</v>
      </c>
      <c r="E83" s="284" t="s">
        <v>429</v>
      </c>
      <c r="F83" s="284" t="s">
        <v>757</v>
      </c>
      <c r="G83" s="284" t="s">
        <v>2693</v>
      </c>
      <c r="H83" s="284" t="s">
        <v>2694</v>
      </c>
      <c r="I83" s="284" t="s">
        <v>2695</v>
      </c>
      <c r="J83" s="284" t="s">
        <v>424</v>
      </c>
      <c r="K83" s="284" t="s">
        <v>2695</v>
      </c>
      <c r="L83" s="285">
        <v>421903413040</v>
      </c>
      <c r="M83" s="284" t="s">
        <v>2696</v>
      </c>
      <c r="N83" s="284"/>
      <c r="O83" s="284"/>
      <c r="P83" s="284"/>
    </row>
    <row r="84" spans="1:16" ht="12.5" x14ac:dyDescent="0.2">
      <c r="A84" s="198" t="s">
        <v>438</v>
      </c>
      <c r="B84" s="199" t="s">
        <v>1866</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1394</v>
      </c>
      <c r="L88" s="315">
        <v>421908965156</v>
      </c>
      <c r="M88" s="200" t="s">
        <v>478</v>
      </c>
      <c r="N88" s="199"/>
      <c r="O88" s="200"/>
      <c r="P88" s="199"/>
    </row>
    <row r="89" spans="1:16" x14ac:dyDescent="0.2">
      <c r="A89" s="198" t="s">
        <v>479</v>
      </c>
      <c r="B89" s="199" t="s">
        <v>480</v>
      </c>
      <c r="C89" s="200" t="s">
        <v>422</v>
      </c>
      <c r="D89" s="200" t="s">
        <v>1363</v>
      </c>
      <c r="E89" s="200" t="s">
        <v>1364</v>
      </c>
      <c r="F89" s="200" t="s">
        <v>1365</v>
      </c>
      <c r="G89" s="265" t="s">
        <v>481</v>
      </c>
      <c r="H89" s="313" t="s">
        <v>482</v>
      </c>
      <c r="I89" s="200" t="s">
        <v>1867</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1395</v>
      </c>
      <c r="L90" s="315" t="s">
        <v>1396</v>
      </c>
      <c r="M90" s="200" t="s">
        <v>490</v>
      </c>
      <c r="N90" s="199"/>
      <c r="O90" s="200"/>
      <c r="P90" s="199"/>
    </row>
    <row r="91" spans="1:16" x14ac:dyDescent="0.2">
      <c r="A91" s="198" t="s">
        <v>491</v>
      </c>
      <c r="B91" s="199" t="s">
        <v>492</v>
      </c>
      <c r="C91" s="200" t="s">
        <v>422</v>
      </c>
      <c r="D91" s="200" t="s">
        <v>1868</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1869</v>
      </c>
      <c r="B93" s="199" t="s">
        <v>1870</v>
      </c>
      <c r="C93" s="200" t="s">
        <v>422</v>
      </c>
      <c r="D93" s="199" t="s">
        <v>1871</v>
      </c>
      <c r="E93" s="199" t="s">
        <v>1872</v>
      </c>
      <c r="F93" s="199" t="s">
        <v>1873</v>
      </c>
      <c r="G93" s="199" t="s">
        <v>1874</v>
      </c>
      <c r="H93" s="199" t="s">
        <v>1875</v>
      </c>
      <c r="I93" s="199" t="s">
        <v>1876</v>
      </c>
      <c r="J93" s="199" t="s">
        <v>426</v>
      </c>
      <c r="K93" s="199" t="s">
        <v>1876</v>
      </c>
      <c r="L93" s="201">
        <v>421917812810</v>
      </c>
      <c r="M93" s="199" t="s">
        <v>1877</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1878</v>
      </c>
      <c r="J94" s="200" t="s">
        <v>426</v>
      </c>
      <c r="K94" s="314" t="s">
        <v>516</v>
      </c>
      <c r="L94" s="315">
        <v>421905162424</v>
      </c>
      <c r="M94" s="200" t="s">
        <v>517</v>
      </c>
      <c r="N94" s="199"/>
      <c r="O94" s="200"/>
      <c r="P94" s="199"/>
    </row>
    <row r="95" spans="1:16" ht="20" x14ac:dyDescent="0.2">
      <c r="A95" s="198" t="s">
        <v>518</v>
      </c>
      <c r="B95" s="199" t="s">
        <v>1879</v>
      </c>
      <c r="C95" s="200" t="s">
        <v>422</v>
      </c>
      <c r="D95" s="200" t="s">
        <v>1366</v>
      </c>
      <c r="E95" s="199" t="s">
        <v>433</v>
      </c>
      <c r="F95" s="200" t="s">
        <v>434</v>
      </c>
      <c r="G95" s="265" t="s">
        <v>519</v>
      </c>
      <c r="H95" s="313" t="s">
        <v>520</v>
      </c>
      <c r="I95" s="200" t="s">
        <v>521</v>
      </c>
      <c r="J95" s="200" t="s">
        <v>426</v>
      </c>
      <c r="K95" s="314" t="s">
        <v>1397</v>
      </c>
      <c r="L95" s="315" t="s">
        <v>1398</v>
      </c>
      <c r="M95" s="200" t="s">
        <v>522</v>
      </c>
      <c r="N95" s="199"/>
      <c r="O95" s="200"/>
      <c r="P95" s="199"/>
    </row>
    <row r="96" spans="1:16" x14ac:dyDescent="0.2">
      <c r="A96" s="203">
        <v>30814910</v>
      </c>
      <c r="B96" s="284" t="s">
        <v>2697</v>
      </c>
      <c r="C96" s="284" t="s">
        <v>422</v>
      </c>
      <c r="D96" s="284" t="s">
        <v>1366</v>
      </c>
      <c r="E96" s="284" t="s">
        <v>2698</v>
      </c>
      <c r="F96" s="284" t="s">
        <v>434</v>
      </c>
      <c r="G96" s="284" t="s">
        <v>2699</v>
      </c>
      <c r="H96" s="284" t="s">
        <v>520</v>
      </c>
      <c r="I96" s="284" t="s">
        <v>521</v>
      </c>
      <c r="J96" s="284" t="s">
        <v>426</v>
      </c>
      <c r="K96" s="284" t="s">
        <v>521</v>
      </c>
      <c r="L96" s="285">
        <v>421905267973</v>
      </c>
      <c r="M96" s="284" t="s">
        <v>522</v>
      </c>
      <c r="N96" s="284"/>
      <c r="O96" s="284"/>
      <c r="P96" s="284"/>
    </row>
    <row r="97" spans="1:16" x14ac:dyDescent="0.2">
      <c r="A97" s="198" t="s">
        <v>1399</v>
      </c>
      <c r="B97" s="199" t="s">
        <v>1400</v>
      </c>
      <c r="C97" s="200" t="s">
        <v>422</v>
      </c>
      <c r="D97" s="200" t="s">
        <v>523</v>
      </c>
      <c r="E97" s="200" t="s">
        <v>429</v>
      </c>
      <c r="F97" s="200" t="s">
        <v>524</v>
      </c>
      <c r="G97" s="265" t="s">
        <v>1401</v>
      </c>
      <c r="H97" s="199" t="s">
        <v>1402</v>
      </c>
      <c r="I97" s="200" t="s">
        <v>1403</v>
      </c>
      <c r="J97" s="200" t="s">
        <v>426</v>
      </c>
      <c r="K97" s="200" t="s">
        <v>1404</v>
      </c>
      <c r="L97" s="201">
        <v>421907696186</v>
      </c>
      <c r="M97" s="200" t="s">
        <v>1405</v>
      </c>
      <c r="N97" s="200"/>
      <c r="O97" s="200"/>
      <c r="P97" s="200"/>
    </row>
    <row r="98" spans="1:16" x14ac:dyDescent="0.2">
      <c r="A98" s="198" t="s">
        <v>1880</v>
      </c>
      <c r="B98" s="199" t="s">
        <v>1881</v>
      </c>
      <c r="C98" s="200" t="s">
        <v>422</v>
      </c>
      <c r="D98" s="200" t="s">
        <v>1882</v>
      </c>
      <c r="E98" s="200" t="s">
        <v>435</v>
      </c>
      <c r="F98" s="200" t="s">
        <v>493</v>
      </c>
      <c r="G98" s="265" t="s">
        <v>1883</v>
      </c>
      <c r="H98" s="199" t="s">
        <v>1884</v>
      </c>
      <c r="I98" s="200" t="s">
        <v>1885</v>
      </c>
      <c r="J98" s="200" t="s">
        <v>426</v>
      </c>
      <c r="K98" s="200" t="s">
        <v>1885</v>
      </c>
      <c r="L98" s="201">
        <v>421918478290</v>
      </c>
      <c r="M98" s="200" t="s">
        <v>1886</v>
      </c>
      <c r="N98" s="200"/>
      <c r="O98" s="200"/>
      <c r="P98" s="200"/>
    </row>
    <row r="99" spans="1:16" x14ac:dyDescent="0.2">
      <c r="A99" s="198" t="s">
        <v>1406</v>
      </c>
      <c r="B99" s="199" t="s">
        <v>1407</v>
      </c>
      <c r="C99" s="200" t="s">
        <v>422</v>
      </c>
      <c r="D99" s="200" t="s">
        <v>1887</v>
      </c>
      <c r="E99" s="200" t="s">
        <v>1888</v>
      </c>
      <c r="F99" s="200" t="s">
        <v>1889</v>
      </c>
      <c r="G99" s="265" t="s">
        <v>1408</v>
      </c>
      <c r="H99" s="199" t="s">
        <v>1409</v>
      </c>
      <c r="I99" s="200" t="s">
        <v>1890</v>
      </c>
      <c r="J99" s="200" t="s">
        <v>424</v>
      </c>
      <c r="K99" s="200" t="s">
        <v>1890</v>
      </c>
      <c r="L99" s="201">
        <v>421907448837</v>
      </c>
      <c r="M99" s="200" t="s">
        <v>1410</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2700</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1411</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1891</v>
      </c>
      <c r="B104" s="199" t="s">
        <v>1892</v>
      </c>
      <c r="C104" s="200" t="s">
        <v>422</v>
      </c>
      <c r="D104" s="200" t="s">
        <v>1893</v>
      </c>
      <c r="E104" s="200" t="s">
        <v>1894</v>
      </c>
      <c r="F104" s="200" t="s">
        <v>1895</v>
      </c>
      <c r="G104" s="199" t="s">
        <v>1896</v>
      </c>
      <c r="H104" s="199" t="s">
        <v>1897</v>
      </c>
      <c r="I104" s="200" t="s">
        <v>1898</v>
      </c>
      <c r="J104" s="200" t="s">
        <v>426</v>
      </c>
      <c r="K104" s="200" t="s">
        <v>1898</v>
      </c>
      <c r="L104" s="201">
        <v>421905607646</v>
      </c>
      <c r="M104" s="200" t="s">
        <v>1899</v>
      </c>
      <c r="N104" s="200"/>
      <c r="O104" s="278"/>
      <c r="P104" s="316"/>
    </row>
    <row r="105" spans="1:16" x14ac:dyDescent="0.2">
      <c r="A105" s="198" t="s">
        <v>1900</v>
      </c>
      <c r="B105" s="199" t="s">
        <v>1901</v>
      </c>
      <c r="C105" s="200" t="s">
        <v>422</v>
      </c>
      <c r="D105" s="199" t="s">
        <v>1902</v>
      </c>
      <c r="E105" s="199" t="s">
        <v>1903</v>
      </c>
      <c r="F105" s="199" t="s">
        <v>1904</v>
      </c>
      <c r="G105" s="265" t="s">
        <v>1905</v>
      </c>
      <c r="H105" s="199" t="s">
        <v>1906</v>
      </c>
      <c r="I105" s="199" t="s">
        <v>1907</v>
      </c>
      <c r="J105" s="199" t="s">
        <v>424</v>
      </c>
      <c r="K105" s="199" t="s">
        <v>1908</v>
      </c>
      <c r="L105" s="201">
        <v>421907344996</v>
      </c>
      <c r="M105" s="199" t="s">
        <v>1909</v>
      </c>
      <c r="N105" s="199"/>
      <c r="O105" s="199"/>
      <c r="P105" s="199"/>
    </row>
    <row r="106" spans="1:16" x14ac:dyDescent="0.2">
      <c r="A106" s="198" t="s">
        <v>1910</v>
      </c>
      <c r="B106" s="199" t="s">
        <v>1911</v>
      </c>
      <c r="C106" s="200" t="s">
        <v>422</v>
      </c>
      <c r="D106" s="199" t="s">
        <v>1912</v>
      </c>
      <c r="E106" s="199" t="s">
        <v>429</v>
      </c>
      <c r="F106" s="199" t="s">
        <v>436</v>
      </c>
      <c r="G106" s="317" t="s">
        <v>1913</v>
      </c>
      <c r="H106" s="199" t="s">
        <v>1914</v>
      </c>
      <c r="I106" s="199" t="s">
        <v>1915</v>
      </c>
      <c r="J106" s="199" t="s">
        <v>426</v>
      </c>
      <c r="K106" s="199" t="s">
        <v>1915</v>
      </c>
      <c r="L106" s="201">
        <v>421903919943</v>
      </c>
      <c r="M106" s="199" t="s">
        <v>1916</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1917</v>
      </c>
      <c r="B108" s="199" t="s">
        <v>1918</v>
      </c>
      <c r="C108" s="200" t="s">
        <v>422</v>
      </c>
      <c r="D108" s="199" t="s">
        <v>1919</v>
      </c>
      <c r="E108" s="199" t="s">
        <v>429</v>
      </c>
      <c r="F108" s="199" t="s">
        <v>1920</v>
      </c>
      <c r="G108" s="199" t="s">
        <v>1921</v>
      </c>
      <c r="H108" s="199" t="s">
        <v>1922</v>
      </c>
      <c r="I108" s="199" t="s">
        <v>1923</v>
      </c>
      <c r="J108" s="199" t="s">
        <v>426</v>
      </c>
      <c r="K108" s="199" t="s">
        <v>1924</v>
      </c>
      <c r="L108" s="201">
        <v>421903204367</v>
      </c>
      <c r="M108" s="199" t="s">
        <v>1925</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1926</v>
      </c>
      <c r="J109" s="199" t="s">
        <v>2701</v>
      </c>
      <c r="K109" s="199" t="s">
        <v>1927</v>
      </c>
      <c r="L109" s="201">
        <v>421911865045</v>
      </c>
      <c r="M109" s="199" t="s">
        <v>561</v>
      </c>
      <c r="N109" s="199"/>
      <c r="O109" s="199"/>
      <c r="P109" s="199" t="s">
        <v>1412</v>
      </c>
    </row>
    <row r="110" spans="1:16" x14ac:dyDescent="0.2">
      <c r="A110" s="198" t="s">
        <v>562</v>
      </c>
      <c r="B110" s="199" t="s">
        <v>563</v>
      </c>
      <c r="C110" s="200" t="s">
        <v>422</v>
      </c>
      <c r="D110" s="200" t="s">
        <v>473</v>
      </c>
      <c r="E110" s="200" t="s">
        <v>429</v>
      </c>
      <c r="F110" s="200" t="s">
        <v>524</v>
      </c>
      <c r="G110" s="199" t="s">
        <v>564</v>
      </c>
      <c r="H110" s="265" t="s">
        <v>565</v>
      </c>
      <c r="I110" s="200" t="s">
        <v>1367</v>
      </c>
      <c r="J110" s="200" t="s">
        <v>837</v>
      </c>
      <c r="K110" s="200" t="s">
        <v>566</v>
      </c>
      <c r="L110" s="201">
        <v>421915177492</v>
      </c>
      <c r="M110" s="200" t="s">
        <v>567</v>
      </c>
      <c r="N110" s="199"/>
      <c r="O110" s="200"/>
      <c r="P110" s="200"/>
    </row>
    <row r="111" spans="1:16" x14ac:dyDescent="0.2">
      <c r="A111" s="198" t="s">
        <v>1928</v>
      </c>
      <c r="B111" s="199" t="s">
        <v>1929</v>
      </c>
      <c r="C111" s="200" t="s">
        <v>422</v>
      </c>
      <c r="D111" s="200" t="s">
        <v>473</v>
      </c>
      <c r="E111" s="199" t="s">
        <v>429</v>
      </c>
      <c r="F111" s="200" t="s">
        <v>524</v>
      </c>
      <c r="G111" s="199" t="s">
        <v>1930</v>
      </c>
      <c r="H111" s="199" t="s">
        <v>1931</v>
      </c>
      <c r="I111" s="199" t="s">
        <v>1932</v>
      </c>
      <c r="J111" s="199" t="s">
        <v>426</v>
      </c>
      <c r="K111" s="199" t="s">
        <v>1932</v>
      </c>
      <c r="L111" s="201">
        <v>421908145184</v>
      </c>
      <c r="M111" s="199" t="s">
        <v>1933</v>
      </c>
      <c r="N111" s="199"/>
      <c r="O111" s="199"/>
      <c r="P111" s="199"/>
    </row>
    <row r="112" spans="1:16" x14ac:dyDescent="0.2">
      <c r="A112" s="198" t="s">
        <v>568</v>
      </c>
      <c r="B112" s="199" t="s">
        <v>569</v>
      </c>
      <c r="C112" s="200" t="s">
        <v>422</v>
      </c>
      <c r="D112" s="199" t="s">
        <v>570</v>
      </c>
      <c r="E112" s="199" t="s">
        <v>427</v>
      </c>
      <c r="F112" s="199" t="s">
        <v>428</v>
      </c>
      <c r="G112" s="199" t="s">
        <v>571</v>
      </c>
      <c r="H112" s="199" t="s">
        <v>1413</v>
      </c>
      <c r="I112" s="199" t="s">
        <v>572</v>
      </c>
      <c r="J112" s="199" t="s">
        <v>508</v>
      </c>
      <c r="K112" s="199" t="s">
        <v>572</v>
      </c>
      <c r="L112" s="315">
        <v>421905380634</v>
      </c>
      <c r="M112" s="318" t="s">
        <v>573</v>
      </c>
      <c r="N112" s="199"/>
      <c r="O112" s="199"/>
      <c r="P112" s="318" t="s">
        <v>1414</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1" t="s">
        <v>1934</v>
      </c>
      <c r="I114" s="199" t="s">
        <v>1935</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1936</v>
      </c>
      <c r="B116" s="199" t="s">
        <v>1937</v>
      </c>
      <c r="C116" s="200" t="s">
        <v>422</v>
      </c>
      <c r="D116" s="199" t="s">
        <v>1938</v>
      </c>
      <c r="E116" s="199" t="s">
        <v>1939</v>
      </c>
      <c r="F116" s="199" t="s">
        <v>1940</v>
      </c>
      <c r="G116" s="199" t="s">
        <v>1941</v>
      </c>
      <c r="H116" s="199" t="s">
        <v>1942</v>
      </c>
      <c r="I116" s="199" t="s">
        <v>1943</v>
      </c>
      <c r="J116" s="199" t="s">
        <v>424</v>
      </c>
      <c r="K116" s="199" t="s">
        <v>1943</v>
      </c>
      <c r="L116" s="201">
        <v>421908737634</v>
      </c>
      <c r="M116" s="199" t="s">
        <v>1944</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1415</v>
      </c>
      <c r="B119" s="199" t="s">
        <v>1416</v>
      </c>
      <c r="C119" s="200" t="s">
        <v>422</v>
      </c>
      <c r="D119" s="200" t="s">
        <v>473</v>
      </c>
      <c r="E119" s="199" t="s">
        <v>429</v>
      </c>
      <c r="F119" s="200" t="s">
        <v>474</v>
      </c>
      <c r="G119" s="199" t="s">
        <v>1417</v>
      </c>
      <c r="H119" s="199" t="s">
        <v>1418</v>
      </c>
      <c r="I119" s="199" t="s">
        <v>1419</v>
      </c>
      <c r="J119" s="199" t="s">
        <v>426</v>
      </c>
      <c r="K119" s="199" t="s">
        <v>1419</v>
      </c>
      <c r="L119" s="201">
        <v>421917800004</v>
      </c>
      <c r="M119" s="199" t="s">
        <v>1420</v>
      </c>
      <c r="N119" s="199"/>
      <c r="O119" s="199"/>
      <c r="P119" s="199"/>
    </row>
    <row r="120" spans="1:16" x14ac:dyDescent="0.2">
      <c r="A120" s="198" t="s">
        <v>1945</v>
      </c>
      <c r="B120" s="199" t="s">
        <v>1946</v>
      </c>
      <c r="C120" s="200" t="s">
        <v>422</v>
      </c>
      <c r="D120" s="200" t="s">
        <v>1947</v>
      </c>
      <c r="E120" s="199" t="s">
        <v>429</v>
      </c>
      <c r="F120" s="200" t="s">
        <v>1948</v>
      </c>
      <c r="G120" s="199" t="s">
        <v>1949</v>
      </c>
      <c r="H120" s="199" t="s">
        <v>1950</v>
      </c>
      <c r="I120" s="199" t="s">
        <v>1951</v>
      </c>
      <c r="J120" s="199" t="s">
        <v>426</v>
      </c>
      <c r="K120" s="199" t="s">
        <v>1951</v>
      </c>
      <c r="L120" s="201">
        <v>421918796233</v>
      </c>
      <c r="M120" s="199" t="s">
        <v>1952</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1368</v>
      </c>
      <c r="H122" s="265" t="s">
        <v>1369</v>
      </c>
      <c r="I122" s="200" t="s">
        <v>622</v>
      </c>
      <c r="J122" s="200" t="s">
        <v>426</v>
      </c>
      <c r="K122" s="200" t="s">
        <v>2702</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1421</v>
      </c>
      <c r="P128" s="199" t="s">
        <v>1422</v>
      </c>
    </row>
    <row r="129" spans="1:16" ht="12.5" x14ac:dyDescent="0.2">
      <c r="A129" s="198" t="s">
        <v>1953</v>
      </c>
      <c r="B129" s="199" t="s">
        <v>1954</v>
      </c>
      <c r="C129" s="200" t="s">
        <v>422</v>
      </c>
      <c r="D129" s="200" t="s">
        <v>473</v>
      </c>
      <c r="E129" s="199" t="s">
        <v>429</v>
      </c>
      <c r="F129" s="199" t="s">
        <v>474</v>
      </c>
      <c r="G129" s="320" t="s">
        <v>1955</v>
      </c>
      <c r="H129" s="320" t="s">
        <v>1956</v>
      </c>
      <c r="I129" s="199" t="s">
        <v>1957</v>
      </c>
      <c r="J129" s="199" t="s">
        <v>424</v>
      </c>
      <c r="K129" s="199" t="s">
        <v>1958</v>
      </c>
      <c r="L129" s="201">
        <v>421904260194</v>
      </c>
      <c r="M129" s="199" t="s">
        <v>1959</v>
      </c>
      <c r="N129" s="199"/>
      <c r="O129" s="199"/>
      <c r="P129" s="199"/>
    </row>
    <row r="130" spans="1:16" ht="12.5" x14ac:dyDescent="0.2">
      <c r="A130" s="198" t="s">
        <v>669</v>
      </c>
      <c r="B130" s="199" t="s">
        <v>670</v>
      </c>
      <c r="C130" s="200" t="s">
        <v>422</v>
      </c>
      <c r="D130" s="200" t="s">
        <v>473</v>
      </c>
      <c r="E130" s="199" t="s">
        <v>429</v>
      </c>
      <c r="F130" s="200" t="s">
        <v>524</v>
      </c>
      <c r="G130" s="311" t="s">
        <v>2703</v>
      </c>
      <c r="H130" s="199" t="s">
        <v>2704</v>
      </c>
      <c r="I130" s="199" t="s">
        <v>2705</v>
      </c>
      <c r="J130" s="199" t="s">
        <v>424</v>
      </c>
      <c r="K130" s="199" t="s">
        <v>2705</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1960</v>
      </c>
      <c r="E132" s="199" t="s">
        <v>1961</v>
      </c>
      <c r="F132" s="199" t="s">
        <v>1962</v>
      </c>
      <c r="G132" s="199" t="s">
        <v>681</v>
      </c>
      <c r="H132" s="199" t="s">
        <v>682</v>
      </c>
      <c r="I132" s="199" t="s">
        <v>1963</v>
      </c>
      <c r="J132" s="199" t="s">
        <v>426</v>
      </c>
      <c r="K132" s="199" t="s">
        <v>1963</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1423</v>
      </c>
      <c r="B134" s="199" t="s">
        <v>1424</v>
      </c>
      <c r="C134" s="200" t="s">
        <v>422</v>
      </c>
      <c r="D134" s="200" t="s">
        <v>1425</v>
      </c>
      <c r="E134" s="200" t="s">
        <v>1426</v>
      </c>
      <c r="F134" s="200" t="s">
        <v>1427</v>
      </c>
      <c r="G134" s="265" t="s">
        <v>1428</v>
      </c>
      <c r="H134" s="199" t="s">
        <v>1429</v>
      </c>
      <c r="I134" s="200" t="s">
        <v>1430</v>
      </c>
      <c r="J134" s="200" t="s">
        <v>424</v>
      </c>
      <c r="K134" s="200" t="s">
        <v>1430</v>
      </c>
      <c r="L134" s="201">
        <v>421903996977</v>
      </c>
      <c r="M134" s="200" t="s">
        <v>1431</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1432</v>
      </c>
      <c r="P137" s="199"/>
    </row>
    <row r="138" spans="1:16" x14ac:dyDescent="0.2">
      <c r="A138" s="178" t="s">
        <v>1964</v>
      </c>
      <c r="B138" s="277" t="s">
        <v>1965</v>
      </c>
      <c r="C138" s="200" t="s">
        <v>422</v>
      </c>
      <c r="D138" s="277" t="s">
        <v>1966</v>
      </c>
      <c r="E138" s="277" t="s">
        <v>1426</v>
      </c>
      <c r="F138" s="277" t="s">
        <v>1427</v>
      </c>
      <c r="G138" s="277" t="s">
        <v>1967</v>
      </c>
      <c r="H138" s="277" t="s">
        <v>1968</v>
      </c>
      <c r="I138" s="277" t="s">
        <v>1969</v>
      </c>
      <c r="J138" s="199" t="s">
        <v>426</v>
      </c>
      <c r="K138" s="277" t="s">
        <v>1970</v>
      </c>
      <c r="L138" s="321">
        <v>421905762340</v>
      </c>
      <c r="M138" s="277" t="s">
        <v>1971</v>
      </c>
      <c r="N138" s="277"/>
      <c r="O138" s="277"/>
      <c r="P138" s="277"/>
    </row>
    <row r="139" spans="1:16" x14ac:dyDescent="0.2">
      <c r="A139" s="203" t="s">
        <v>2707</v>
      </c>
      <c r="B139" s="284" t="s">
        <v>2708</v>
      </c>
      <c r="C139" s="284" t="s">
        <v>422</v>
      </c>
      <c r="D139" s="284" t="s">
        <v>2709</v>
      </c>
      <c r="E139" s="284" t="s">
        <v>435</v>
      </c>
      <c r="F139" s="284" t="s">
        <v>493</v>
      </c>
      <c r="G139" s="284" t="s">
        <v>2710</v>
      </c>
      <c r="H139" s="284" t="s">
        <v>495</v>
      </c>
      <c r="I139" s="284" t="s">
        <v>496</v>
      </c>
      <c r="J139" s="284" t="s">
        <v>424</v>
      </c>
      <c r="K139" s="284" t="s">
        <v>496</v>
      </c>
      <c r="L139" s="285">
        <v>421911361044</v>
      </c>
      <c r="M139" s="284" t="s">
        <v>2711</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1972</v>
      </c>
      <c r="O143" s="199"/>
      <c r="P143" s="199"/>
    </row>
    <row r="144" spans="1:16" x14ac:dyDescent="0.2">
      <c r="A144" s="178" t="s">
        <v>1433</v>
      </c>
      <c r="B144" s="277" t="s">
        <v>1434</v>
      </c>
      <c r="C144" s="200" t="s">
        <v>422</v>
      </c>
      <c r="D144" s="277" t="s">
        <v>1435</v>
      </c>
      <c r="E144" s="277" t="s">
        <v>429</v>
      </c>
      <c r="F144" s="277" t="s">
        <v>425</v>
      </c>
      <c r="G144" s="277" t="s">
        <v>1436</v>
      </c>
      <c r="H144" s="277" t="s">
        <v>1437</v>
      </c>
      <c r="I144" s="277" t="s">
        <v>1438</v>
      </c>
      <c r="J144" s="277" t="s">
        <v>424</v>
      </c>
      <c r="K144" s="277" t="s">
        <v>1439</v>
      </c>
      <c r="L144" s="321" t="s">
        <v>1440</v>
      </c>
      <c r="M144" s="277" t="s">
        <v>1441</v>
      </c>
      <c r="N144" s="277"/>
      <c r="O144" s="277"/>
      <c r="P144" s="277"/>
    </row>
    <row r="145" spans="1:16" x14ac:dyDescent="0.2">
      <c r="A145" s="203" t="s">
        <v>2712</v>
      </c>
      <c r="B145" s="284" t="s">
        <v>2713</v>
      </c>
      <c r="C145" s="284" t="s">
        <v>422</v>
      </c>
      <c r="D145" s="284" t="s">
        <v>952</v>
      </c>
      <c r="E145" s="284" t="s">
        <v>430</v>
      </c>
      <c r="F145" s="284" t="s">
        <v>2714</v>
      </c>
      <c r="G145" s="284" t="s">
        <v>2715</v>
      </c>
      <c r="H145" s="284" t="s">
        <v>2716</v>
      </c>
      <c r="I145" s="284" t="s">
        <v>2717</v>
      </c>
      <c r="J145" s="284" t="s">
        <v>2718</v>
      </c>
      <c r="K145" s="284" t="s">
        <v>2717</v>
      </c>
      <c r="L145" s="285">
        <v>421415073611</v>
      </c>
      <c r="M145" s="284" t="s">
        <v>2719</v>
      </c>
      <c r="N145" s="284"/>
      <c r="O145" s="284"/>
      <c r="P145" s="284"/>
    </row>
    <row r="146" spans="1:16" x14ac:dyDescent="0.2">
      <c r="A146" s="198" t="s">
        <v>738</v>
      </c>
      <c r="B146" s="199" t="s">
        <v>739</v>
      </c>
      <c r="C146" s="200" t="s">
        <v>422</v>
      </c>
      <c r="D146" s="199" t="s">
        <v>1370</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1442</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2720</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1443</v>
      </c>
    </row>
    <row r="161" spans="1:16" x14ac:dyDescent="0.2">
      <c r="A161" s="198" t="s">
        <v>1973</v>
      </c>
      <c r="B161" s="199" t="s">
        <v>1974</v>
      </c>
      <c r="C161" s="200" t="s">
        <v>422</v>
      </c>
      <c r="D161" s="200" t="s">
        <v>1975</v>
      </c>
      <c r="E161" s="200" t="s">
        <v>430</v>
      </c>
      <c r="F161" s="200" t="s">
        <v>724</v>
      </c>
      <c r="G161" s="265" t="s">
        <v>1976</v>
      </c>
      <c r="H161" s="265" t="s">
        <v>1977</v>
      </c>
      <c r="I161" s="200" t="s">
        <v>1978</v>
      </c>
      <c r="J161" s="200" t="s">
        <v>424</v>
      </c>
      <c r="K161" s="200" t="s">
        <v>1978</v>
      </c>
      <c r="L161" s="315">
        <v>421915802888</v>
      </c>
      <c r="M161" s="200" t="s">
        <v>1979</v>
      </c>
      <c r="N161" s="200"/>
      <c r="O161" s="200"/>
      <c r="P161" s="200"/>
    </row>
    <row r="162" spans="1:16" x14ac:dyDescent="0.2">
      <c r="A162" s="198" t="s">
        <v>1980</v>
      </c>
      <c r="B162" s="199" t="s">
        <v>1981</v>
      </c>
      <c r="C162" s="200" t="s">
        <v>422</v>
      </c>
      <c r="D162" s="200" t="s">
        <v>1982</v>
      </c>
      <c r="E162" s="199" t="s">
        <v>429</v>
      </c>
      <c r="F162" s="199" t="s">
        <v>1983</v>
      </c>
      <c r="G162" s="199" t="s">
        <v>1984</v>
      </c>
      <c r="H162" s="199" t="s">
        <v>1985</v>
      </c>
      <c r="I162" s="199" t="s">
        <v>1986</v>
      </c>
      <c r="J162" s="199" t="s">
        <v>426</v>
      </c>
      <c r="K162" s="199" t="s">
        <v>1986</v>
      </c>
      <c r="L162" s="201">
        <v>421905343077</v>
      </c>
      <c r="M162" s="199" t="s">
        <v>1987</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1988</v>
      </c>
      <c r="J164" s="284" t="s">
        <v>871</v>
      </c>
      <c r="K164" s="284" t="s">
        <v>2721</v>
      </c>
      <c r="L164" s="285" t="s">
        <v>2722</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1989</v>
      </c>
      <c r="I166" s="200" t="s">
        <v>883</v>
      </c>
      <c r="J166" s="200" t="s">
        <v>426</v>
      </c>
      <c r="K166" s="200" t="s">
        <v>1444</v>
      </c>
      <c r="L166" s="201">
        <v>421915499077</v>
      </c>
      <c r="M166" s="200" t="s">
        <v>884</v>
      </c>
      <c r="N166" s="200"/>
      <c r="O166" s="200"/>
      <c r="P166" s="200"/>
    </row>
    <row r="167" spans="1:16" x14ac:dyDescent="0.2">
      <c r="A167" s="198" t="s">
        <v>885</v>
      </c>
      <c r="B167" s="199" t="s">
        <v>886</v>
      </c>
      <c r="C167" s="200" t="s">
        <v>422</v>
      </c>
      <c r="D167" s="200" t="s">
        <v>1990</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1991</v>
      </c>
      <c r="B168" s="199" t="s">
        <v>1992</v>
      </c>
      <c r="C168" s="200" t="s">
        <v>422</v>
      </c>
      <c r="D168" s="199" t="s">
        <v>1993</v>
      </c>
      <c r="E168" s="199" t="s">
        <v>429</v>
      </c>
      <c r="F168" s="199" t="s">
        <v>892</v>
      </c>
      <c r="G168" s="265" t="s">
        <v>1994</v>
      </c>
      <c r="H168" s="265" t="s">
        <v>1995</v>
      </c>
      <c r="I168" s="199" t="s">
        <v>1996</v>
      </c>
      <c r="J168" s="199" t="s">
        <v>426</v>
      </c>
      <c r="K168" s="199" t="s">
        <v>1996</v>
      </c>
      <c r="L168" s="201">
        <v>421915902632</v>
      </c>
      <c r="M168" s="199" t="s">
        <v>1997</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1998</v>
      </c>
      <c r="B173" s="277" t="s">
        <v>1999</v>
      </c>
      <c r="C173" s="200" t="s">
        <v>422</v>
      </c>
      <c r="D173" s="277" t="s">
        <v>2000</v>
      </c>
      <c r="E173" s="277" t="s">
        <v>2001</v>
      </c>
      <c r="F173" s="277" t="s">
        <v>2002</v>
      </c>
      <c r="G173" s="277" t="s">
        <v>2003</v>
      </c>
      <c r="H173" s="277" t="s">
        <v>2004</v>
      </c>
      <c r="I173" s="277" t="s">
        <v>2005</v>
      </c>
      <c r="J173" s="277" t="s">
        <v>426</v>
      </c>
      <c r="K173" s="277" t="s">
        <v>2005</v>
      </c>
      <c r="L173" s="321">
        <v>421905533719</v>
      </c>
      <c r="M173" s="277" t="s">
        <v>2723</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1445</v>
      </c>
      <c r="B176" s="199" t="s">
        <v>1446</v>
      </c>
      <c r="C176" s="200" t="s">
        <v>422</v>
      </c>
      <c r="D176" s="200" t="s">
        <v>1447</v>
      </c>
      <c r="E176" s="200" t="s">
        <v>433</v>
      </c>
      <c r="F176" s="200" t="s">
        <v>432</v>
      </c>
      <c r="G176" s="265" t="s">
        <v>1448</v>
      </c>
      <c r="H176" s="199" t="s">
        <v>1449</v>
      </c>
      <c r="I176" s="200" t="s">
        <v>1450</v>
      </c>
      <c r="J176" s="200" t="s">
        <v>424</v>
      </c>
      <c r="K176" s="200"/>
      <c r="L176" s="201">
        <v>421907953701</v>
      </c>
      <c r="M176" s="200" t="s">
        <v>2006</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2007</v>
      </c>
      <c r="B179" s="199" t="s">
        <v>2008</v>
      </c>
      <c r="C179" s="200" t="s">
        <v>422</v>
      </c>
      <c r="D179" s="199" t="s">
        <v>2009</v>
      </c>
      <c r="E179" s="277" t="s">
        <v>2010</v>
      </c>
      <c r="F179" s="199" t="s">
        <v>2011</v>
      </c>
      <c r="G179" s="265" t="s">
        <v>2012</v>
      </c>
      <c r="H179" s="265" t="s">
        <v>2013</v>
      </c>
      <c r="I179" s="199" t="s">
        <v>2014</v>
      </c>
      <c r="J179" s="199" t="s">
        <v>426</v>
      </c>
      <c r="K179" s="199" t="s">
        <v>2014</v>
      </c>
      <c r="L179" s="201">
        <v>421908553335</v>
      </c>
      <c r="M179" s="199" t="s">
        <v>2015</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 x14ac:dyDescent="0.2">
      <c r="A181" s="178" t="s">
        <v>1451</v>
      </c>
      <c r="B181" s="317" t="s">
        <v>1452</v>
      </c>
      <c r="C181" s="200" t="s">
        <v>422</v>
      </c>
      <c r="D181" s="277" t="s">
        <v>1435</v>
      </c>
      <c r="E181" s="277" t="s">
        <v>429</v>
      </c>
      <c r="F181" s="277" t="s">
        <v>425</v>
      </c>
      <c r="G181" s="277" t="s">
        <v>1453</v>
      </c>
      <c r="H181" s="277" t="s">
        <v>1454</v>
      </c>
      <c r="I181" s="277" t="s">
        <v>1438</v>
      </c>
      <c r="J181" s="277" t="s">
        <v>424</v>
      </c>
      <c r="K181" s="277" t="s">
        <v>2016</v>
      </c>
      <c r="L181" s="322" t="s">
        <v>1455</v>
      </c>
      <c r="M181" s="277" t="s">
        <v>1456</v>
      </c>
      <c r="N181" s="277"/>
      <c r="O181" s="277"/>
      <c r="P181" s="277"/>
    </row>
    <row r="182" spans="1:16" x14ac:dyDescent="0.2">
      <c r="A182" s="178" t="s">
        <v>964</v>
      </c>
      <c r="B182" s="277" t="s">
        <v>965</v>
      </c>
      <c r="C182" s="277" t="s">
        <v>422</v>
      </c>
      <c r="D182" s="200" t="s">
        <v>1457</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5" x14ac:dyDescent="0.25">
      <c r="A185" s="178" t="s">
        <v>2017</v>
      </c>
      <c r="B185" s="277" t="s">
        <v>2018</v>
      </c>
      <c r="C185" s="277" t="s">
        <v>422</v>
      </c>
      <c r="D185" s="200" t="s">
        <v>2019</v>
      </c>
      <c r="E185" s="277" t="s">
        <v>429</v>
      </c>
      <c r="F185" s="200" t="s">
        <v>2020</v>
      </c>
      <c r="G185" s="324" t="s">
        <v>2021</v>
      </c>
      <c r="H185" s="323" t="s">
        <v>2022</v>
      </c>
      <c r="I185" s="277" t="s">
        <v>2023</v>
      </c>
      <c r="J185" s="277" t="s">
        <v>2024</v>
      </c>
      <c r="K185" s="277" t="s">
        <v>2025</v>
      </c>
      <c r="L185" s="321">
        <v>421905283021</v>
      </c>
      <c r="M185" s="277" t="s">
        <v>2026</v>
      </c>
      <c r="N185" s="277"/>
      <c r="O185" s="277"/>
      <c r="P185" s="277"/>
    </row>
    <row r="186" spans="1:16" x14ac:dyDescent="0.2">
      <c r="A186" s="203" t="s">
        <v>2724</v>
      </c>
      <c r="B186" s="284" t="s">
        <v>2725</v>
      </c>
      <c r="C186" s="284" t="s">
        <v>2726</v>
      </c>
      <c r="D186" s="284" t="s">
        <v>2727</v>
      </c>
      <c r="E186" s="284" t="s">
        <v>2728</v>
      </c>
      <c r="F186" s="284" t="s">
        <v>2729</v>
      </c>
      <c r="G186" s="284" t="s">
        <v>2730</v>
      </c>
      <c r="H186" s="284" t="s">
        <v>2731</v>
      </c>
      <c r="I186" s="284" t="s">
        <v>2732</v>
      </c>
      <c r="J186" s="284" t="s">
        <v>2733</v>
      </c>
      <c r="K186" s="284" t="s">
        <v>2732</v>
      </c>
      <c r="L186" s="285">
        <v>421905365513</v>
      </c>
      <c r="M186" s="284" t="s">
        <v>2734</v>
      </c>
      <c r="N186" s="284"/>
      <c r="O186" s="284"/>
      <c r="P186" s="284"/>
    </row>
    <row r="187" spans="1:16" x14ac:dyDescent="0.2">
      <c r="A187" s="203" t="s">
        <v>2735</v>
      </c>
      <c r="B187" s="284" t="s">
        <v>2736</v>
      </c>
      <c r="C187" s="284" t="s">
        <v>422</v>
      </c>
      <c r="D187" s="284" t="s">
        <v>2737</v>
      </c>
      <c r="E187" s="284" t="s">
        <v>2738</v>
      </c>
      <c r="F187" s="284" t="s">
        <v>2739</v>
      </c>
      <c r="G187" s="284" t="s">
        <v>2740</v>
      </c>
      <c r="H187" s="284" t="s">
        <v>2741</v>
      </c>
      <c r="I187" s="284" t="s">
        <v>2742</v>
      </c>
      <c r="J187" s="284" t="s">
        <v>424</v>
      </c>
      <c r="K187" s="284" t="s">
        <v>2743</v>
      </c>
      <c r="L187" s="285">
        <v>421944608826</v>
      </c>
      <c r="M187" s="284" t="s">
        <v>2358</v>
      </c>
      <c r="N187" s="284"/>
      <c r="O187" s="284"/>
      <c r="P187" s="284"/>
    </row>
    <row r="188" spans="1:16" x14ac:dyDescent="0.2">
      <c r="A188" s="203" t="s">
        <v>2744</v>
      </c>
      <c r="B188" s="284" t="s">
        <v>2745</v>
      </c>
      <c r="C188" s="284" t="s">
        <v>422</v>
      </c>
      <c r="D188" s="284" t="s">
        <v>2746</v>
      </c>
      <c r="E188" s="284" t="s">
        <v>2706</v>
      </c>
      <c r="F188" s="284" t="s">
        <v>1015</v>
      </c>
      <c r="G188" s="284" t="s">
        <v>2747</v>
      </c>
      <c r="H188" s="284" t="s">
        <v>2748</v>
      </c>
      <c r="I188" s="284" t="s">
        <v>2749</v>
      </c>
      <c r="J188" s="284" t="s">
        <v>424</v>
      </c>
      <c r="K188" s="284" t="s">
        <v>2749</v>
      </c>
      <c r="L188" s="285">
        <v>421903226107</v>
      </c>
      <c r="M188" s="284" t="s">
        <v>2750</v>
      </c>
      <c r="N188" s="284"/>
      <c r="O188" s="284"/>
      <c r="P188" s="284"/>
    </row>
    <row r="189" spans="1:16" x14ac:dyDescent="0.2">
      <c r="A189" s="203" t="s">
        <v>2751</v>
      </c>
      <c r="B189" s="284" t="s">
        <v>2752</v>
      </c>
      <c r="C189" s="284" t="s">
        <v>422</v>
      </c>
      <c r="D189" s="284" t="s">
        <v>2753</v>
      </c>
      <c r="E189" s="284" t="s">
        <v>2754</v>
      </c>
      <c r="F189" s="284" t="s">
        <v>2755</v>
      </c>
      <c r="G189" s="284" t="s">
        <v>2358</v>
      </c>
      <c r="H189" s="284" t="s">
        <v>2756</v>
      </c>
      <c r="I189" s="284" t="s">
        <v>2757</v>
      </c>
      <c r="J189" s="284" t="s">
        <v>424</v>
      </c>
      <c r="K189" s="284" t="s">
        <v>2358</v>
      </c>
      <c r="L189" s="285" t="s">
        <v>2358</v>
      </c>
      <c r="M189" s="284" t="s">
        <v>2758</v>
      </c>
      <c r="N189" s="284"/>
      <c r="O189" s="284"/>
      <c r="P189" s="284"/>
    </row>
    <row r="190" spans="1:16" ht="12.5" x14ac:dyDescent="0.25">
      <c r="A190" s="203" t="s">
        <v>2027</v>
      </c>
      <c r="B190" s="284" t="s">
        <v>2028</v>
      </c>
      <c r="C190" s="284" t="s">
        <v>2029</v>
      </c>
      <c r="D190" s="284" t="s">
        <v>2030</v>
      </c>
      <c r="E190" s="284" t="s">
        <v>429</v>
      </c>
      <c r="F190" s="284" t="s">
        <v>524</v>
      </c>
      <c r="G190" s="312" t="s">
        <v>2031</v>
      </c>
      <c r="H190" s="284" t="s">
        <v>2032</v>
      </c>
      <c r="I190" s="284" t="s">
        <v>2033</v>
      </c>
      <c r="J190" s="284" t="s">
        <v>1705</v>
      </c>
      <c r="K190" s="284" t="s">
        <v>2034</v>
      </c>
      <c r="L190" s="285">
        <v>421917905248</v>
      </c>
      <c r="M190" s="284" t="s">
        <v>2035</v>
      </c>
      <c r="N190" s="284"/>
      <c r="O190" s="284"/>
      <c r="P190" s="284"/>
    </row>
    <row r="191" spans="1:16" x14ac:dyDescent="0.2">
      <c r="A191" s="203" t="s">
        <v>2036</v>
      </c>
      <c r="B191" s="284" t="s">
        <v>2037</v>
      </c>
      <c r="C191" s="284" t="s">
        <v>422</v>
      </c>
      <c r="D191" s="284" t="s">
        <v>2038</v>
      </c>
      <c r="E191" s="284" t="s">
        <v>429</v>
      </c>
      <c r="F191" s="284" t="s">
        <v>550</v>
      </c>
      <c r="G191" s="284" t="s">
        <v>2039</v>
      </c>
      <c r="H191" s="284" t="s">
        <v>2040</v>
      </c>
      <c r="I191" s="284" t="s">
        <v>751</v>
      </c>
      <c r="J191" s="284" t="s">
        <v>424</v>
      </c>
      <c r="K191" s="284" t="s">
        <v>751</v>
      </c>
      <c r="L191" s="285">
        <v>421905245825</v>
      </c>
      <c r="M191" s="284" t="s">
        <v>2041</v>
      </c>
      <c r="N191" s="284"/>
      <c r="O191" s="284"/>
      <c r="P191" s="284"/>
    </row>
    <row r="192" spans="1:16" x14ac:dyDescent="0.2">
      <c r="A192" s="203" t="s">
        <v>2236</v>
      </c>
      <c r="B192" s="284" t="s">
        <v>2237</v>
      </c>
      <c r="C192" s="284" t="s">
        <v>422</v>
      </c>
      <c r="D192" s="284" t="s">
        <v>2238</v>
      </c>
      <c r="E192" s="284" t="s">
        <v>429</v>
      </c>
      <c r="F192" s="284" t="s">
        <v>2239</v>
      </c>
      <c r="G192" s="284" t="s">
        <v>2240</v>
      </c>
      <c r="H192" s="284" t="s">
        <v>2241</v>
      </c>
      <c r="I192" s="284" t="s">
        <v>2242</v>
      </c>
      <c r="J192" s="277" t="s">
        <v>426</v>
      </c>
      <c r="K192" s="284"/>
      <c r="L192" s="285"/>
      <c r="M192" s="284" t="s">
        <v>2243</v>
      </c>
      <c r="N192" s="284"/>
      <c r="O192" s="284"/>
      <c r="P192" s="284"/>
    </row>
    <row r="193" spans="1:16" x14ac:dyDescent="0.2">
      <c r="A193" s="203" t="s">
        <v>2759</v>
      </c>
      <c r="B193" s="284" t="s">
        <v>2760</v>
      </c>
      <c r="C193" s="284" t="s">
        <v>422</v>
      </c>
      <c r="D193" s="284" t="s">
        <v>2761</v>
      </c>
      <c r="E193" s="284" t="s">
        <v>433</v>
      </c>
      <c r="F193" s="284" t="s">
        <v>434</v>
      </c>
      <c r="G193" s="284" t="s">
        <v>2762</v>
      </c>
      <c r="H193" s="284" t="s">
        <v>2763</v>
      </c>
      <c r="I193" s="284" t="s">
        <v>2764</v>
      </c>
      <c r="J193" s="284" t="s">
        <v>426</v>
      </c>
      <c r="K193" s="284" t="s">
        <v>2764</v>
      </c>
      <c r="L193" s="285">
        <v>421911830220</v>
      </c>
      <c r="M193" s="284" t="s">
        <v>2765</v>
      </c>
      <c r="N193" s="284"/>
      <c r="O193" s="284"/>
      <c r="P193" s="284"/>
    </row>
    <row r="194" spans="1:16" x14ac:dyDescent="0.2">
      <c r="A194" s="203" t="s">
        <v>2766</v>
      </c>
      <c r="B194" s="284" t="s">
        <v>2767</v>
      </c>
      <c r="C194" s="284" t="s">
        <v>422</v>
      </c>
      <c r="D194" s="284" t="s">
        <v>2768</v>
      </c>
      <c r="E194" s="284" t="s">
        <v>429</v>
      </c>
      <c r="F194" s="284" t="s">
        <v>757</v>
      </c>
      <c r="G194" s="284" t="s">
        <v>2769</v>
      </c>
      <c r="H194" s="284" t="s">
        <v>2770</v>
      </c>
      <c r="I194" s="284" t="s">
        <v>2771</v>
      </c>
      <c r="J194" s="284" t="s">
        <v>2522</v>
      </c>
      <c r="K194" s="284" t="s">
        <v>2771</v>
      </c>
      <c r="L194" s="285">
        <v>421915714821</v>
      </c>
      <c r="M194" s="284" t="s">
        <v>2772</v>
      </c>
      <c r="N194" s="284"/>
      <c r="O194" s="284"/>
      <c r="P194" s="284"/>
    </row>
    <row r="195" spans="1:16" x14ac:dyDescent="0.2">
      <c r="A195" s="203" t="s">
        <v>2773</v>
      </c>
      <c r="B195" s="284" t="s">
        <v>2774</v>
      </c>
      <c r="C195" s="284" t="s">
        <v>422</v>
      </c>
      <c r="D195" s="284" t="s">
        <v>2775</v>
      </c>
      <c r="E195" s="284" t="s">
        <v>1709</v>
      </c>
      <c r="F195" s="284" t="s">
        <v>1778</v>
      </c>
      <c r="G195" s="284" t="s">
        <v>2776</v>
      </c>
      <c r="H195" s="284" t="s">
        <v>2777</v>
      </c>
      <c r="I195" s="284" t="s">
        <v>2778</v>
      </c>
      <c r="J195" s="284" t="s">
        <v>424</v>
      </c>
      <c r="K195" s="284" t="s">
        <v>2778</v>
      </c>
      <c r="L195" s="285">
        <v>421905315540</v>
      </c>
      <c r="M195" s="284" t="s">
        <v>2779</v>
      </c>
      <c r="N195" s="284"/>
      <c r="O195" s="284"/>
      <c r="P195" s="284"/>
    </row>
    <row r="196" spans="1:16" x14ac:dyDescent="0.2">
      <c r="A196" s="203" t="s">
        <v>2780</v>
      </c>
      <c r="B196" s="284" t="s">
        <v>2781</v>
      </c>
      <c r="C196" s="284" t="s">
        <v>422</v>
      </c>
      <c r="D196" s="284" t="s">
        <v>2782</v>
      </c>
      <c r="E196" s="284" t="s">
        <v>1872</v>
      </c>
      <c r="F196" s="284" t="s">
        <v>1873</v>
      </c>
      <c r="G196" s="284" t="s">
        <v>2358</v>
      </c>
      <c r="H196" s="284" t="s">
        <v>2783</v>
      </c>
      <c r="I196" s="284" t="s">
        <v>2784</v>
      </c>
      <c r="J196" s="284" t="s">
        <v>426</v>
      </c>
      <c r="K196" s="284" t="s">
        <v>2784</v>
      </c>
      <c r="L196" s="285">
        <v>421948137172</v>
      </c>
      <c r="M196" s="284" t="s">
        <v>2358</v>
      </c>
      <c r="N196" s="284"/>
      <c r="O196" s="284"/>
      <c r="P196" s="284"/>
    </row>
    <row r="197" spans="1:16" x14ac:dyDescent="0.2">
      <c r="A197" s="203" t="s">
        <v>2785</v>
      </c>
      <c r="B197" s="284" t="s">
        <v>2786</v>
      </c>
      <c r="C197" s="284" t="s">
        <v>422</v>
      </c>
      <c r="D197" s="284" t="s">
        <v>2787</v>
      </c>
      <c r="E197" s="284" t="s">
        <v>433</v>
      </c>
      <c r="F197" s="284" t="s">
        <v>432</v>
      </c>
      <c r="G197" s="284" t="s">
        <v>2788</v>
      </c>
      <c r="H197" s="284" t="s">
        <v>2789</v>
      </c>
      <c r="I197" s="284" t="s">
        <v>2790</v>
      </c>
      <c r="J197" s="284" t="s">
        <v>426</v>
      </c>
      <c r="K197" s="284" t="s">
        <v>2791</v>
      </c>
      <c r="L197" s="285">
        <v>421918766009</v>
      </c>
      <c r="M197" s="284" t="s">
        <v>2792</v>
      </c>
      <c r="N197" s="284"/>
      <c r="O197" s="284"/>
      <c r="P197" s="284"/>
    </row>
    <row r="198" spans="1:16" x14ac:dyDescent="0.2">
      <c r="A198" s="198" t="s">
        <v>1458</v>
      </c>
      <c r="B198" s="199" t="s">
        <v>1459</v>
      </c>
      <c r="C198" s="200" t="s">
        <v>422</v>
      </c>
      <c r="D198" s="199" t="s">
        <v>523</v>
      </c>
      <c r="E198" s="199" t="s">
        <v>429</v>
      </c>
      <c r="F198" s="199" t="s">
        <v>524</v>
      </c>
      <c r="G198" s="199" t="s">
        <v>1460</v>
      </c>
      <c r="H198" s="199" t="s">
        <v>1461</v>
      </c>
      <c r="I198" s="199" t="s">
        <v>1462</v>
      </c>
      <c r="J198" s="199" t="s">
        <v>1463</v>
      </c>
      <c r="K198" s="199" t="s">
        <v>1462</v>
      </c>
      <c r="L198" s="201">
        <v>421917176673</v>
      </c>
      <c r="M198" s="199" t="s">
        <v>1464</v>
      </c>
      <c r="N198" s="199"/>
      <c r="O198" s="199"/>
      <c r="P198" s="199"/>
    </row>
    <row r="199" spans="1:16" x14ac:dyDescent="0.2">
      <c r="A199" s="203" t="s">
        <v>2793</v>
      </c>
      <c r="B199" s="284" t="s">
        <v>2794</v>
      </c>
      <c r="C199" s="284" t="s">
        <v>422</v>
      </c>
      <c r="D199" s="284" t="s">
        <v>2795</v>
      </c>
      <c r="E199" s="284" t="s">
        <v>2796</v>
      </c>
      <c r="F199" s="284" t="s">
        <v>432</v>
      </c>
      <c r="G199" s="284" t="s">
        <v>2358</v>
      </c>
      <c r="H199" s="284" t="s">
        <v>2797</v>
      </c>
      <c r="I199" s="284" t="s">
        <v>2798</v>
      </c>
      <c r="J199" s="284" t="s">
        <v>2799</v>
      </c>
      <c r="K199" s="284" t="s">
        <v>2798</v>
      </c>
      <c r="L199" s="285">
        <v>421948633996</v>
      </c>
      <c r="M199" s="284" t="s">
        <v>2358</v>
      </c>
      <c r="N199" s="284"/>
      <c r="O199" s="284"/>
      <c r="P199" s="284"/>
    </row>
    <row r="200" spans="1:16" x14ac:dyDescent="0.2">
      <c r="A200" s="203" t="s">
        <v>2800</v>
      </c>
      <c r="B200" s="284" t="s">
        <v>2801</v>
      </c>
      <c r="C200" s="284" t="s">
        <v>422</v>
      </c>
      <c r="D200" s="284" t="s">
        <v>2802</v>
      </c>
      <c r="E200" s="284" t="s">
        <v>2803</v>
      </c>
      <c r="F200" s="284" t="s">
        <v>2804</v>
      </c>
      <c r="G200" s="284" t="s">
        <v>2805</v>
      </c>
      <c r="H200" s="284" t="s">
        <v>2806</v>
      </c>
      <c r="I200" s="284" t="s">
        <v>2807</v>
      </c>
      <c r="J200" s="284" t="s">
        <v>424</v>
      </c>
      <c r="K200" s="284" t="s">
        <v>2808</v>
      </c>
      <c r="L200" s="285">
        <v>421908470934</v>
      </c>
      <c r="M200" s="284" t="s">
        <v>2809</v>
      </c>
      <c r="N200" s="284"/>
      <c r="O200" s="284"/>
      <c r="P200" s="284"/>
    </row>
    <row r="201" spans="1:16" x14ac:dyDescent="0.2">
      <c r="A201" s="203" t="s">
        <v>2810</v>
      </c>
      <c r="B201" s="284" t="s">
        <v>2811</v>
      </c>
      <c r="C201" s="284" t="s">
        <v>422</v>
      </c>
      <c r="D201" s="284" t="s">
        <v>2812</v>
      </c>
      <c r="E201" s="284" t="s">
        <v>2813</v>
      </c>
      <c r="F201" s="284" t="s">
        <v>2814</v>
      </c>
      <c r="G201" s="284" t="s">
        <v>2815</v>
      </c>
      <c r="H201" s="284" t="s">
        <v>2816</v>
      </c>
      <c r="I201" s="284" t="s">
        <v>2817</v>
      </c>
      <c r="J201" s="284" t="s">
        <v>426</v>
      </c>
      <c r="K201" s="284" t="s">
        <v>2818</v>
      </c>
      <c r="L201" s="285">
        <v>421903544565</v>
      </c>
      <c r="M201" s="284" t="s">
        <v>2358</v>
      </c>
      <c r="N201" s="284"/>
      <c r="O201" s="284"/>
      <c r="P201" s="284"/>
    </row>
    <row r="202" spans="1:16" x14ac:dyDescent="0.2">
      <c r="A202" s="203" t="s">
        <v>2819</v>
      </c>
      <c r="B202" s="284" t="s">
        <v>2820</v>
      </c>
      <c r="C202" s="284" t="s">
        <v>422</v>
      </c>
      <c r="D202" s="284" t="s">
        <v>2821</v>
      </c>
      <c r="E202" s="284" t="s">
        <v>429</v>
      </c>
      <c r="F202" s="284" t="s">
        <v>550</v>
      </c>
      <c r="G202" s="284" t="s">
        <v>2822</v>
      </c>
      <c r="H202" s="284" t="s">
        <v>2823</v>
      </c>
      <c r="I202" s="284" t="s">
        <v>2824</v>
      </c>
      <c r="J202" s="284" t="s">
        <v>2522</v>
      </c>
      <c r="K202" s="284" t="s">
        <v>2825</v>
      </c>
      <c r="L202" s="285">
        <v>421911787770</v>
      </c>
      <c r="M202" s="284" t="s">
        <v>2826</v>
      </c>
      <c r="N202" s="284"/>
      <c r="O202" s="284"/>
      <c r="P202" s="284"/>
    </row>
    <row r="203" spans="1:16" x14ac:dyDescent="0.2">
      <c r="A203" s="203" t="s">
        <v>2827</v>
      </c>
      <c r="B203" s="284" t="s">
        <v>2828</v>
      </c>
      <c r="C203" s="284" t="s">
        <v>422</v>
      </c>
      <c r="D203" s="284" t="s">
        <v>2829</v>
      </c>
      <c r="E203" s="284" t="s">
        <v>429</v>
      </c>
      <c r="F203" s="284" t="s">
        <v>2830</v>
      </c>
      <c r="G203" s="284" t="s">
        <v>2831</v>
      </c>
      <c r="H203" s="284" t="s">
        <v>2832</v>
      </c>
      <c r="I203" s="284" t="s">
        <v>2833</v>
      </c>
      <c r="J203" s="284" t="s">
        <v>424</v>
      </c>
      <c r="K203" s="284" t="s">
        <v>2833</v>
      </c>
      <c r="L203" s="285">
        <v>421903408371</v>
      </c>
      <c r="M203" s="284" t="s">
        <v>2834</v>
      </c>
      <c r="N203" s="284"/>
      <c r="O203" s="284"/>
      <c r="P203" s="284"/>
    </row>
    <row r="204" spans="1:16" x14ac:dyDescent="0.2">
      <c r="A204" s="203" t="s">
        <v>2835</v>
      </c>
      <c r="B204" s="284" t="s">
        <v>2836</v>
      </c>
      <c r="C204" s="284" t="s">
        <v>422</v>
      </c>
      <c r="D204" s="284" t="s">
        <v>2837</v>
      </c>
      <c r="E204" s="284" t="s">
        <v>429</v>
      </c>
      <c r="F204" s="284" t="s">
        <v>825</v>
      </c>
      <c r="G204" s="284" t="s">
        <v>2838</v>
      </c>
      <c r="H204" s="284" t="s">
        <v>2839</v>
      </c>
      <c r="I204" s="284" t="s">
        <v>2840</v>
      </c>
      <c r="J204" s="284" t="s">
        <v>424</v>
      </c>
      <c r="K204" s="284" t="s">
        <v>2840</v>
      </c>
      <c r="L204" s="285">
        <v>421905710859</v>
      </c>
      <c r="M204" s="284" t="s">
        <v>2841</v>
      </c>
      <c r="N204" s="284"/>
      <c r="O204" s="284"/>
      <c r="P204" s="284"/>
    </row>
    <row r="205" spans="1:16" x14ac:dyDescent="0.2">
      <c r="A205" s="203" t="s">
        <v>2842</v>
      </c>
      <c r="B205" s="284" t="s">
        <v>2843</v>
      </c>
      <c r="C205" s="284" t="s">
        <v>422</v>
      </c>
      <c r="D205" s="284" t="s">
        <v>2844</v>
      </c>
      <c r="E205" s="284" t="s">
        <v>2845</v>
      </c>
      <c r="F205" s="284" t="s">
        <v>2846</v>
      </c>
      <c r="G205" s="284" t="s">
        <v>2847</v>
      </c>
      <c r="H205" s="284" t="s">
        <v>2848</v>
      </c>
      <c r="I205" s="284" t="s">
        <v>2849</v>
      </c>
      <c r="J205" s="284" t="s">
        <v>424</v>
      </c>
      <c r="K205" s="284" t="s">
        <v>2849</v>
      </c>
      <c r="L205" s="285">
        <v>421907725303</v>
      </c>
      <c r="M205" s="284" t="s">
        <v>2850</v>
      </c>
      <c r="N205" s="284"/>
      <c r="O205" s="284"/>
      <c r="P205" s="284"/>
    </row>
    <row r="206" spans="1:16" x14ac:dyDescent="0.2">
      <c r="A206" s="203" t="s">
        <v>2042</v>
      </c>
      <c r="B206" s="284" t="s">
        <v>2043</v>
      </c>
      <c r="C206" s="284" t="s">
        <v>422</v>
      </c>
      <c r="D206" s="284" t="s">
        <v>2044</v>
      </c>
      <c r="E206" s="284" t="s">
        <v>433</v>
      </c>
      <c r="F206" s="284" t="s">
        <v>434</v>
      </c>
      <c r="G206" s="284" t="s">
        <v>2045</v>
      </c>
      <c r="H206" s="284" t="s">
        <v>2046</v>
      </c>
      <c r="I206" s="284" t="s">
        <v>2047</v>
      </c>
      <c r="J206" s="284" t="s">
        <v>424</v>
      </c>
      <c r="K206" s="284" t="s">
        <v>2993</v>
      </c>
      <c r="L206" s="285" t="s">
        <v>2994</v>
      </c>
      <c r="M206" s="284" t="s">
        <v>2048</v>
      </c>
      <c r="N206" s="284"/>
      <c r="O206" s="284"/>
      <c r="P206" s="284"/>
    </row>
    <row r="207" spans="1:16" x14ac:dyDescent="0.2">
      <c r="A207" s="203" t="s">
        <v>2851</v>
      </c>
      <c r="B207" s="284" t="s">
        <v>2852</v>
      </c>
      <c r="C207" s="284" t="s">
        <v>422</v>
      </c>
      <c r="D207" s="284" t="s">
        <v>2853</v>
      </c>
      <c r="E207" s="284" t="s">
        <v>2373</v>
      </c>
      <c r="F207" s="284" t="s">
        <v>2854</v>
      </c>
      <c r="G207" s="284" t="s">
        <v>2855</v>
      </c>
      <c r="H207" s="284" t="s">
        <v>2856</v>
      </c>
      <c r="I207" s="284" t="s">
        <v>2857</v>
      </c>
      <c r="J207" s="284" t="s">
        <v>2522</v>
      </c>
      <c r="K207" s="284" t="s">
        <v>2857</v>
      </c>
      <c r="L207" s="285">
        <v>421903769454</v>
      </c>
      <c r="M207" s="284" t="s">
        <v>2858</v>
      </c>
      <c r="N207" s="284"/>
      <c r="O207" s="284"/>
      <c r="P207" s="284"/>
    </row>
    <row r="208" spans="1:16" x14ac:dyDescent="0.2">
      <c r="A208" s="203" t="s">
        <v>2859</v>
      </c>
      <c r="B208" s="284" t="s">
        <v>2860</v>
      </c>
      <c r="C208" s="284" t="s">
        <v>422</v>
      </c>
      <c r="D208" s="284" t="s">
        <v>2861</v>
      </c>
      <c r="E208" s="284" t="s">
        <v>1894</v>
      </c>
      <c r="F208" s="284" t="s">
        <v>1895</v>
      </c>
      <c r="G208" s="284" t="s">
        <v>2358</v>
      </c>
      <c r="H208" s="284" t="s">
        <v>2862</v>
      </c>
      <c r="I208" s="284" t="s">
        <v>2863</v>
      </c>
      <c r="J208" s="284" t="s">
        <v>426</v>
      </c>
      <c r="K208" s="284" t="s">
        <v>2358</v>
      </c>
      <c r="L208" s="285" t="s">
        <v>2358</v>
      </c>
      <c r="M208" s="284" t="s">
        <v>2864</v>
      </c>
      <c r="N208" s="284"/>
      <c r="O208" s="284"/>
      <c r="P208" s="284"/>
    </row>
    <row r="209" spans="1:16" x14ac:dyDescent="0.2">
      <c r="A209" s="203" t="s">
        <v>2049</v>
      </c>
      <c r="B209" s="284" t="s">
        <v>2050</v>
      </c>
      <c r="C209" s="284" t="s">
        <v>422</v>
      </c>
      <c r="D209" s="284" t="s">
        <v>2051</v>
      </c>
      <c r="E209" s="284" t="s">
        <v>1872</v>
      </c>
      <c r="F209" s="284" t="s">
        <v>1873</v>
      </c>
      <c r="G209" s="284" t="s">
        <v>2052</v>
      </c>
      <c r="H209" s="284" t="s">
        <v>2991</v>
      </c>
      <c r="I209" s="284" t="s">
        <v>2053</v>
      </c>
      <c r="J209" s="284" t="s">
        <v>424</v>
      </c>
      <c r="K209" s="284" t="s">
        <v>2054</v>
      </c>
      <c r="L209" s="285">
        <v>421949335971</v>
      </c>
      <c r="M209" s="284" t="s">
        <v>2055</v>
      </c>
      <c r="N209" s="284" t="s">
        <v>2865</v>
      </c>
      <c r="O209" s="284"/>
      <c r="P209" s="284"/>
    </row>
    <row r="210" spans="1:16" x14ac:dyDescent="0.2">
      <c r="A210" s="203" t="s">
        <v>2866</v>
      </c>
      <c r="B210" s="284" t="s">
        <v>2867</v>
      </c>
      <c r="C210" s="284" t="s">
        <v>422</v>
      </c>
      <c r="D210" s="284" t="s">
        <v>2868</v>
      </c>
      <c r="E210" s="284" t="s">
        <v>2869</v>
      </c>
      <c r="F210" s="284" t="s">
        <v>2870</v>
      </c>
      <c r="G210" s="284" t="s">
        <v>2358</v>
      </c>
      <c r="H210" s="284" t="s">
        <v>2871</v>
      </c>
      <c r="I210" s="284" t="s">
        <v>2872</v>
      </c>
      <c r="J210" s="284" t="s">
        <v>2799</v>
      </c>
      <c r="K210" s="284" t="s">
        <v>2872</v>
      </c>
      <c r="L210" s="285">
        <v>421918394244</v>
      </c>
      <c r="M210" s="284" t="s">
        <v>2873</v>
      </c>
      <c r="N210" s="284"/>
      <c r="O210" s="284"/>
      <c r="P210" s="284"/>
    </row>
    <row r="211" spans="1:16" x14ac:dyDescent="0.2">
      <c r="A211" s="203" t="s">
        <v>2874</v>
      </c>
      <c r="B211" s="284" t="s">
        <v>2875</v>
      </c>
      <c r="C211" s="284" t="s">
        <v>422</v>
      </c>
      <c r="D211" s="284" t="s">
        <v>2876</v>
      </c>
      <c r="E211" s="284" t="s">
        <v>423</v>
      </c>
      <c r="F211" s="284" t="s">
        <v>816</v>
      </c>
      <c r="G211" s="284" t="s">
        <v>2877</v>
      </c>
      <c r="H211" s="284" t="s">
        <v>2878</v>
      </c>
      <c r="I211" s="284" t="s">
        <v>2879</v>
      </c>
      <c r="J211" s="284" t="s">
        <v>424</v>
      </c>
      <c r="K211" s="284" t="s">
        <v>2879</v>
      </c>
      <c r="L211" s="285">
        <v>421903551810</v>
      </c>
      <c r="M211" s="284" t="s">
        <v>2880</v>
      </c>
      <c r="N211" s="284"/>
      <c r="O211" s="284"/>
      <c r="P211" s="284"/>
    </row>
    <row r="212" spans="1:16" x14ac:dyDescent="0.2">
      <c r="A212" s="203" t="s">
        <v>2056</v>
      </c>
      <c r="B212" s="284" t="s">
        <v>2057</v>
      </c>
      <c r="C212" s="284" t="s">
        <v>422</v>
      </c>
      <c r="D212" s="284" t="s">
        <v>2058</v>
      </c>
      <c r="E212" s="284" t="s">
        <v>2059</v>
      </c>
      <c r="F212" s="284" t="s">
        <v>2060</v>
      </c>
      <c r="G212" s="284" t="s">
        <v>2881</v>
      </c>
      <c r="H212" s="284" t="s">
        <v>2061</v>
      </c>
      <c r="I212" s="284" t="s">
        <v>2062</v>
      </c>
      <c r="J212" s="284" t="s">
        <v>2063</v>
      </c>
      <c r="K212" s="284" t="s">
        <v>2062</v>
      </c>
      <c r="L212" s="285">
        <v>421905264228</v>
      </c>
      <c r="M212" s="284" t="s">
        <v>2064</v>
      </c>
      <c r="N212" s="284"/>
      <c r="O212" s="284"/>
      <c r="P212" s="284"/>
    </row>
    <row r="213" spans="1:16" ht="12.5" x14ac:dyDescent="0.25">
      <c r="A213" s="203" t="s">
        <v>2065</v>
      </c>
      <c r="B213" s="284" t="s">
        <v>2066</v>
      </c>
      <c r="C213" s="284" t="s">
        <v>422</v>
      </c>
      <c r="D213" s="284" t="s">
        <v>2067</v>
      </c>
      <c r="E213" s="199" t="s">
        <v>429</v>
      </c>
      <c r="F213" s="284" t="s">
        <v>541</v>
      </c>
      <c r="G213" s="312" t="s">
        <v>2068</v>
      </c>
      <c r="H213" s="312" t="s">
        <v>2069</v>
      </c>
      <c r="I213" s="284" t="s">
        <v>2070</v>
      </c>
      <c r="J213" s="284" t="s">
        <v>424</v>
      </c>
      <c r="K213" s="284" t="s">
        <v>2070</v>
      </c>
      <c r="L213" s="285">
        <v>421903851953</v>
      </c>
      <c r="M213" s="284" t="s">
        <v>2071</v>
      </c>
      <c r="N213" s="284"/>
      <c r="O213" s="284"/>
      <c r="P213" s="284"/>
    </row>
    <row r="214" spans="1:16" x14ac:dyDescent="0.2">
      <c r="A214" s="203" t="s">
        <v>2882</v>
      </c>
      <c r="B214" s="284" t="s">
        <v>2883</v>
      </c>
      <c r="C214" s="284" t="s">
        <v>422</v>
      </c>
      <c r="D214" s="284" t="s">
        <v>2884</v>
      </c>
      <c r="E214" s="284" t="s">
        <v>2885</v>
      </c>
      <c r="F214" s="284" t="s">
        <v>2886</v>
      </c>
      <c r="G214" s="284" t="s">
        <v>2887</v>
      </c>
      <c r="H214" s="284" t="s">
        <v>2888</v>
      </c>
      <c r="I214" s="284" t="s">
        <v>2889</v>
      </c>
      <c r="J214" s="284" t="s">
        <v>424</v>
      </c>
      <c r="K214" s="284" t="s">
        <v>2889</v>
      </c>
      <c r="L214" s="285">
        <v>421902366400</v>
      </c>
      <c r="M214" s="284" t="s">
        <v>2890</v>
      </c>
      <c r="N214" s="284"/>
      <c r="O214" s="284"/>
      <c r="P214" s="284"/>
    </row>
    <row r="215" spans="1:16" x14ac:dyDescent="0.2">
      <c r="A215" s="203" t="s">
        <v>2891</v>
      </c>
      <c r="B215" s="284" t="s">
        <v>2892</v>
      </c>
      <c r="C215" s="284" t="s">
        <v>422</v>
      </c>
      <c r="D215" s="284" t="s">
        <v>2893</v>
      </c>
      <c r="E215" s="284" t="s">
        <v>2894</v>
      </c>
      <c r="F215" s="284" t="s">
        <v>2895</v>
      </c>
      <c r="G215" s="284" t="s">
        <v>2896</v>
      </c>
      <c r="H215" s="284" t="s">
        <v>2897</v>
      </c>
      <c r="I215" s="284" t="s">
        <v>2898</v>
      </c>
      <c r="J215" s="284" t="s">
        <v>424</v>
      </c>
      <c r="K215" s="284" t="s">
        <v>2898</v>
      </c>
      <c r="L215" s="285">
        <v>421905495820</v>
      </c>
      <c r="M215" s="284" t="s">
        <v>2899</v>
      </c>
      <c r="N215" s="284"/>
      <c r="O215" s="284"/>
      <c r="P215" s="284"/>
    </row>
    <row r="216" spans="1:16" x14ac:dyDescent="0.2">
      <c r="A216" s="203" t="s">
        <v>2900</v>
      </c>
      <c r="B216" s="284" t="s">
        <v>2901</v>
      </c>
      <c r="C216" s="284" t="s">
        <v>422</v>
      </c>
      <c r="D216" s="284" t="s">
        <v>2902</v>
      </c>
      <c r="E216" s="284" t="s">
        <v>2903</v>
      </c>
      <c r="F216" s="284" t="s">
        <v>2904</v>
      </c>
      <c r="G216" s="284" t="s">
        <v>2905</v>
      </c>
      <c r="H216" s="284" t="s">
        <v>2906</v>
      </c>
      <c r="I216" s="284" t="s">
        <v>2907</v>
      </c>
      <c r="J216" s="284" t="s">
        <v>424</v>
      </c>
      <c r="K216" s="284" t="s">
        <v>2907</v>
      </c>
      <c r="L216" s="285">
        <v>421905356370</v>
      </c>
      <c r="M216" s="284" t="s">
        <v>2908</v>
      </c>
      <c r="N216" s="284"/>
      <c r="O216" s="284"/>
      <c r="P216" s="284"/>
    </row>
    <row r="217" spans="1:16" ht="12.5" x14ac:dyDescent="0.25">
      <c r="A217" s="203" t="s">
        <v>2072</v>
      </c>
      <c r="B217" s="284" t="s">
        <v>2073</v>
      </c>
      <c r="C217" s="284" t="s">
        <v>422</v>
      </c>
      <c r="D217" s="284" t="s">
        <v>2074</v>
      </c>
      <c r="E217" s="284" t="s">
        <v>1426</v>
      </c>
      <c r="F217" s="284" t="s">
        <v>1427</v>
      </c>
      <c r="G217" s="312" t="s">
        <v>2075</v>
      </c>
      <c r="H217" s="284" t="s">
        <v>2076</v>
      </c>
      <c r="I217" s="284" t="s">
        <v>2077</v>
      </c>
      <c r="J217" s="284" t="s">
        <v>424</v>
      </c>
      <c r="K217" s="284" t="s">
        <v>2078</v>
      </c>
      <c r="L217" s="285">
        <v>421907641634</v>
      </c>
      <c r="M217" s="284" t="s">
        <v>2079</v>
      </c>
      <c r="N217" s="284"/>
      <c r="O217" s="284"/>
      <c r="P217" s="284"/>
    </row>
    <row r="218" spans="1:16" x14ac:dyDescent="0.2">
      <c r="A218" s="203" t="s">
        <v>2909</v>
      </c>
      <c r="B218" s="284" t="s">
        <v>2910</v>
      </c>
      <c r="C218" s="284" t="s">
        <v>422</v>
      </c>
      <c r="D218" s="284" t="s">
        <v>2911</v>
      </c>
      <c r="E218" s="284" t="s">
        <v>2373</v>
      </c>
      <c r="F218" s="284" t="s">
        <v>2374</v>
      </c>
      <c r="G218" s="284" t="s">
        <v>2912</v>
      </c>
      <c r="H218" s="284" t="s">
        <v>2913</v>
      </c>
      <c r="I218" s="284" t="s">
        <v>2914</v>
      </c>
      <c r="J218" s="284" t="s">
        <v>424</v>
      </c>
      <c r="K218" s="284" t="s">
        <v>2914</v>
      </c>
      <c r="L218" s="285">
        <v>421903820974</v>
      </c>
      <c r="M218" s="284" t="s">
        <v>2915</v>
      </c>
      <c r="N218" s="284"/>
      <c r="O218" s="284"/>
      <c r="P218" s="284"/>
    </row>
    <row r="219" spans="1:16" ht="12.5" x14ac:dyDescent="0.25">
      <c r="A219" s="203" t="s">
        <v>2080</v>
      </c>
      <c r="B219" s="284" t="s">
        <v>2081</v>
      </c>
      <c r="C219" s="284" t="s">
        <v>422</v>
      </c>
      <c r="D219" s="284" t="s">
        <v>2082</v>
      </c>
      <c r="E219" s="284" t="s">
        <v>2083</v>
      </c>
      <c r="F219" s="284" t="s">
        <v>2084</v>
      </c>
      <c r="G219" s="312" t="s">
        <v>2085</v>
      </c>
      <c r="H219" s="284" t="s">
        <v>2086</v>
      </c>
      <c r="I219" s="284" t="s">
        <v>2087</v>
      </c>
      <c r="J219" s="284" t="s">
        <v>424</v>
      </c>
      <c r="K219" s="284" t="s">
        <v>2088</v>
      </c>
      <c r="L219" s="285">
        <v>421911466881</v>
      </c>
      <c r="M219" s="284" t="s">
        <v>2089</v>
      </c>
      <c r="N219" s="284"/>
      <c r="O219" s="284"/>
      <c r="P219" s="284"/>
    </row>
    <row r="220" spans="1:16" ht="12.5" x14ac:dyDescent="0.25">
      <c r="A220" s="203" t="s">
        <v>2090</v>
      </c>
      <c r="B220" s="284" t="s">
        <v>2091</v>
      </c>
      <c r="C220" s="284" t="s">
        <v>422</v>
      </c>
      <c r="D220" s="284" t="s">
        <v>2092</v>
      </c>
      <c r="E220" s="284" t="s">
        <v>2093</v>
      </c>
      <c r="F220" s="284" t="s">
        <v>2094</v>
      </c>
      <c r="G220" s="312" t="s">
        <v>2095</v>
      </c>
      <c r="H220" s="284" t="s">
        <v>2096</v>
      </c>
      <c r="I220" s="284" t="s">
        <v>2097</v>
      </c>
      <c r="J220" s="284" t="s">
        <v>424</v>
      </c>
      <c r="K220" s="284" t="s">
        <v>2097</v>
      </c>
      <c r="L220" s="285">
        <v>421904435321</v>
      </c>
      <c r="M220" s="284" t="s">
        <v>2098</v>
      </c>
      <c r="N220" s="284"/>
      <c r="O220" s="284"/>
      <c r="P220" s="284"/>
    </row>
    <row r="221" spans="1:16" ht="12.5" x14ac:dyDescent="0.25">
      <c r="A221" s="203" t="s">
        <v>2099</v>
      </c>
      <c r="B221" s="284" t="s">
        <v>2100</v>
      </c>
      <c r="C221" s="284" t="s">
        <v>422</v>
      </c>
      <c r="D221" s="284" t="s">
        <v>2101</v>
      </c>
      <c r="E221" s="284" t="s">
        <v>2102</v>
      </c>
      <c r="F221" s="284" t="s">
        <v>2103</v>
      </c>
      <c r="G221" s="312" t="s">
        <v>2104</v>
      </c>
      <c r="H221" s="284" t="s">
        <v>2105</v>
      </c>
      <c r="I221" s="284" t="s">
        <v>2106</v>
      </c>
      <c r="J221" s="284" t="s">
        <v>424</v>
      </c>
      <c r="K221" s="284" t="s">
        <v>2107</v>
      </c>
      <c r="L221" s="285">
        <v>421910690922</v>
      </c>
      <c r="M221" s="284" t="s">
        <v>2108</v>
      </c>
      <c r="N221" s="284"/>
      <c r="O221" s="284"/>
      <c r="P221" s="284"/>
    </row>
    <row r="222" spans="1:16" x14ac:dyDescent="0.2">
      <c r="A222" s="203" t="s">
        <v>2916</v>
      </c>
      <c r="B222" s="284" t="s">
        <v>2917</v>
      </c>
      <c r="C222" s="284" t="s">
        <v>422</v>
      </c>
      <c r="D222" s="284" t="s">
        <v>2918</v>
      </c>
      <c r="E222" s="284" t="s">
        <v>433</v>
      </c>
      <c r="F222" s="284" t="s">
        <v>434</v>
      </c>
      <c r="G222" s="284" t="s">
        <v>2919</v>
      </c>
      <c r="H222" s="284" t="s">
        <v>2920</v>
      </c>
      <c r="I222" s="284" t="s">
        <v>2921</v>
      </c>
      <c r="J222" s="284" t="s">
        <v>424</v>
      </c>
      <c r="K222" s="284" t="s">
        <v>2922</v>
      </c>
      <c r="L222" s="285">
        <v>421905644686</v>
      </c>
      <c r="M222" s="284" t="s">
        <v>2923</v>
      </c>
      <c r="N222" s="284"/>
      <c r="O222" s="284"/>
      <c r="P222" s="284"/>
    </row>
    <row r="223" spans="1:16" x14ac:dyDescent="0.2">
      <c r="A223" s="203" t="s">
        <v>2924</v>
      </c>
      <c r="B223" s="284" t="s">
        <v>2925</v>
      </c>
      <c r="C223" s="284" t="s">
        <v>422</v>
      </c>
      <c r="D223" s="284" t="s">
        <v>2926</v>
      </c>
      <c r="E223" s="284" t="s">
        <v>2927</v>
      </c>
      <c r="F223" s="284" t="s">
        <v>2928</v>
      </c>
      <c r="G223" s="284" t="s">
        <v>2929</v>
      </c>
      <c r="H223" s="284" t="s">
        <v>2930</v>
      </c>
      <c r="I223" s="284" t="s">
        <v>2931</v>
      </c>
      <c r="J223" s="284" t="s">
        <v>2932</v>
      </c>
      <c r="K223" s="284" t="s">
        <v>2931</v>
      </c>
      <c r="L223" s="285">
        <v>421908729128</v>
      </c>
      <c r="M223" s="284" t="s">
        <v>2933</v>
      </c>
      <c r="N223" s="284"/>
      <c r="O223" s="284"/>
      <c r="P223" s="284"/>
    </row>
    <row r="224" spans="1:16" x14ac:dyDescent="0.2">
      <c r="A224" s="203" t="s">
        <v>2109</v>
      </c>
      <c r="B224" s="284" t="s">
        <v>2110</v>
      </c>
      <c r="C224" s="284" t="s">
        <v>422</v>
      </c>
      <c r="D224" s="284" t="s">
        <v>2111</v>
      </c>
      <c r="E224" s="284" t="s">
        <v>2112</v>
      </c>
      <c r="F224" s="284" t="s">
        <v>2113</v>
      </c>
      <c r="G224" s="284" t="s">
        <v>2934</v>
      </c>
      <c r="H224" s="284" t="s">
        <v>2114</v>
      </c>
      <c r="I224" s="284" t="s">
        <v>2935</v>
      </c>
      <c r="J224" s="284" t="s">
        <v>2936</v>
      </c>
      <c r="K224" s="284" t="s">
        <v>2115</v>
      </c>
      <c r="L224" s="285">
        <v>421903543319</v>
      </c>
      <c r="M224" s="284" t="s">
        <v>2937</v>
      </c>
      <c r="N224" s="284"/>
      <c r="O224" s="284"/>
      <c r="P224" s="284"/>
    </row>
    <row r="225" spans="1:16" ht="12.5" x14ac:dyDescent="0.25">
      <c r="A225" s="203" t="s">
        <v>2116</v>
      </c>
      <c r="B225" s="284" t="s">
        <v>2117</v>
      </c>
      <c r="C225" s="284" t="s">
        <v>422</v>
      </c>
      <c r="D225" s="284" t="s">
        <v>2118</v>
      </c>
      <c r="E225" s="284" t="s">
        <v>2119</v>
      </c>
      <c r="F225" s="284" t="s">
        <v>2120</v>
      </c>
      <c r="G225" s="312" t="s">
        <v>2121</v>
      </c>
      <c r="H225" s="284" t="s">
        <v>2122</v>
      </c>
      <c r="I225" s="284" t="s">
        <v>2123</v>
      </c>
      <c r="J225" s="284" t="s">
        <v>424</v>
      </c>
      <c r="K225" s="284" t="s">
        <v>2123</v>
      </c>
      <c r="L225" s="285">
        <v>421904823578</v>
      </c>
      <c r="M225" s="284" t="s">
        <v>2124</v>
      </c>
      <c r="N225" s="284"/>
      <c r="O225" s="284"/>
      <c r="P225" s="284"/>
    </row>
    <row r="226" spans="1:16" x14ac:dyDescent="0.2">
      <c r="A226" s="203" t="s">
        <v>2938</v>
      </c>
      <c r="B226" s="284" t="s">
        <v>2939</v>
      </c>
      <c r="C226" s="284" t="s">
        <v>422</v>
      </c>
      <c r="D226" s="284" t="s">
        <v>2940</v>
      </c>
      <c r="E226" s="284" t="s">
        <v>2941</v>
      </c>
      <c r="F226" s="284" t="s">
        <v>2942</v>
      </c>
      <c r="G226" s="284" t="s">
        <v>2943</v>
      </c>
      <c r="H226" s="284" t="s">
        <v>2944</v>
      </c>
      <c r="I226" s="284" t="s">
        <v>2945</v>
      </c>
      <c r="J226" s="284" t="s">
        <v>426</v>
      </c>
      <c r="K226" s="284" t="s">
        <v>2945</v>
      </c>
      <c r="L226" s="285">
        <v>421915740248</v>
      </c>
      <c r="M226" s="284" t="s">
        <v>2946</v>
      </c>
      <c r="N226" s="284"/>
      <c r="O226" s="284"/>
      <c r="P226" s="284"/>
    </row>
    <row r="227" spans="1:16" x14ac:dyDescent="0.2">
      <c r="A227" s="198" t="s">
        <v>985</v>
      </c>
      <c r="B227" s="199" t="s">
        <v>986</v>
      </c>
      <c r="C227" s="200" t="s">
        <v>422</v>
      </c>
      <c r="D227" s="199" t="s">
        <v>2125</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2126</v>
      </c>
      <c r="B228" s="284" t="s">
        <v>2127</v>
      </c>
      <c r="C228" s="284" t="s">
        <v>422</v>
      </c>
      <c r="D228" s="284" t="s">
        <v>2128</v>
      </c>
      <c r="E228" s="284" t="s">
        <v>429</v>
      </c>
      <c r="F228" s="284" t="s">
        <v>436</v>
      </c>
      <c r="G228" s="312" t="s">
        <v>2129</v>
      </c>
      <c r="H228" s="284" t="s">
        <v>2130</v>
      </c>
      <c r="I228" s="284" t="s">
        <v>1996</v>
      </c>
      <c r="J228" s="284" t="s">
        <v>426</v>
      </c>
      <c r="K228" s="284" t="s">
        <v>1996</v>
      </c>
      <c r="L228" s="285">
        <v>421905706999</v>
      </c>
      <c r="M228" s="284" t="s">
        <v>2131</v>
      </c>
      <c r="N228" s="284"/>
      <c r="O228" s="284"/>
      <c r="P228" s="284"/>
    </row>
    <row r="229" spans="1:16" ht="12.5" x14ac:dyDescent="0.25">
      <c r="A229" s="203" t="s">
        <v>2132</v>
      </c>
      <c r="B229" s="284" t="s">
        <v>2133</v>
      </c>
      <c r="C229" s="284" t="s">
        <v>422</v>
      </c>
      <c r="D229" s="284" t="s">
        <v>2134</v>
      </c>
      <c r="E229" s="284" t="s">
        <v>433</v>
      </c>
      <c r="F229" s="284" t="s">
        <v>434</v>
      </c>
      <c r="G229" s="312" t="s">
        <v>2135</v>
      </c>
      <c r="H229" s="284" t="s">
        <v>2947</v>
      </c>
      <c r="I229" s="284" t="s">
        <v>2136</v>
      </c>
      <c r="J229" s="284" t="s">
        <v>424</v>
      </c>
      <c r="K229" s="284" t="s">
        <v>2136</v>
      </c>
      <c r="L229" s="285">
        <v>421918560175</v>
      </c>
      <c r="M229" s="284" t="s">
        <v>2137</v>
      </c>
      <c r="N229" s="284"/>
      <c r="O229" s="284"/>
      <c r="P229" s="284"/>
    </row>
    <row r="230" spans="1:16" x14ac:dyDescent="0.2">
      <c r="A230" s="203" t="s">
        <v>2948</v>
      </c>
      <c r="B230" s="284" t="s">
        <v>2949</v>
      </c>
      <c r="C230" s="284" t="s">
        <v>422</v>
      </c>
      <c r="D230" s="284" t="s">
        <v>2950</v>
      </c>
      <c r="E230" s="284" t="s">
        <v>2951</v>
      </c>
      <c r="F230" s="284" t="s">
        <v>2952</v>
      </c>
      <c r="G230" s="284" t="s">
        <v>2953</v>
      </c>
      <c r="H230" s="284" t="s">
        <v>2954</v>
      </c>
      <c r="I230" s="284" t="s">
        <v>2955</v>
      </c>
      <c r="J230" s="284" t="s">
        <v>2522</v>
      </c>
      <c r="K230" s="284" t="s">
        <v>2955</v>
      </c>
      <c r="L230" s="285">
        <v>421905892235</v>
      </c>
      <c r="M230" s="284" t="s">
        <v>2956</v>
      </c>
      <c r="N230" s="284"/>
      <c r="O230" s="284"/>
      <c r="P230" s="284"/>
    </row>
    <row r="231" spans="1:16" x14ac:dyDescent="0.2">
      <c r="A231" s="203" t="s">
        <v>2957</v>
      </c>
      <c r="B231" s="284" t="s">
        <v>2958</v>
      </c>
      <c r="C231" s="284" t="s">
        <v>422</v>
      </c>
      <c r="D231" s="284" t="s">
        <v>2959</v>
      </c>
      <c r="E231" s="284" t="s">
        <v>429</v>
      </c>
      <c r="F231" s="284" t="s">
        <v>1920</v>
      </c>
      <c r="G231" s="284" t="s">
        <v>2960</v>
      </c>
      <c r="H231" s="284" t="s">
        <v>2961</v>
      </c>
      <c r="I231" s="284" t="s">
        <v>2962</v>
      </c>
      <c r="J231" s="284" t="s">
        <v>2522</v>
      </c>
      <c r="K231" s="284" t="s">
        <v>2962</v>
      </c>
      <c r="L231" s="285">
        <v>421905491171</v>
      </c>
      <c r="M231" s="284" t="s">
        <v>2963</v>
      </c>
      <c r="N231" s="284"/>
      <c r="O231" s="284"/>
      <c r="P231" s="284"/>
    </row>
    <row r="232" spans="1:16" x14ac:dyDescent="0.2">
      <c r="A232" s="203" t="s">
        <v>2964</v>
      </c>
      <c r="B232" s="284" t="s">
        <v>2965</v>
      </c>
      <c r="C232" s="284" t="s">
        <v>422</v>
      </c>
      <c r="D232" s="284" t="s">
        <v>2966</v>
      </c>
      <c r="E232" s="284" t="s">
        <v>1766</v>
      </c>
      <c r="F232" s="284" t="s">
        <v>1767</v>
      </c>
      <c r="G232" s="284" t="s">
        <v>2967</v>
      </c>
      <c r="H232" s="284" t="s">
        <v>2968</v>
      </c>
      <c r="I232" s="284" t="s">
        <v>2969</v>
      </c>
      <c r="J232" s="284" t="s">
        <v>424</v>
      </c>
      <c r="K232" s="284" t="s">
        <v>2969</v>
      </c>
      <c r="L232" s="285">
        <v>421905731109</v>
      </c>
      <c r="M232" s="284" t="s">
        <v>2970</v>
      </c>
      <c r="N232" s="284"/>
      <c r="O232" s="284"/>
      <c r="P232" s="284"/>
    </row>
    <row r="233" spans="1:16" ht="12.5" x14ac:dyDescent="0.25">
      <c r="A233" s="203" t="s">
        <v>2138</v>
      </c>
      <c r="B233" s="284" t="s">
        <v>2139</v>
      </c>
      <c r="C233" s="284" t="s">
        <v>422</v>
      </c>
      <c r="D233" s="284" t="s">
        <v>2140</v>
      </c>
      <c r="E233" s="284" t="s">
        <v>435</v>
      </c>
      <c r="F233" s="284" t="s">
        <v>493</v>
      </c>
      <c r="G233" s="312" t="s">
        <v>2141</v>
      </c>
      <c r="H233" s="284" t="s">
        <v>2142</v>
      </c>
      <c r="I233" s="284" t="s">
        <v>2143</v>
      </c>
      <c r="J233" s="284" t="s">
        <v>426</v>
      </c>
      <c r="K233" s="284" t="s">
        <v>2144</v>
      </c>
      <c r="L233" s="285">
        <v>421915867076</v>
      </c>
      <c r="M233" s="284" t="s">
        <v>2145</v>
      </c>
      <c r="N233" s="284"/>
      <c r="O233" s="284"/>
      <c r="P233" s="284"/>
    </row>
    <row r="234" spans="1:16" x14ac:dyDescent="0.2">
      <c r="A234" s="203" t="s">
        <v>2971</v>
      </c>
      <c r="B234" s="284" t="s">
        <v>2972</v>
      </c>
      <c r="C234" s="284" t="s">
        <v>422</v>
      </c>
      <c r="D234" s="284" t="s">
        <v>2973</v>
      </c>
      <c r="E234" s="284" t="s">
        <v>2974</v>
      </c>
      <c r="F234" s="284" t="s">
        <v>2975</v>
      </c>
      <c r="G234" s="284" t="s">
        <v>2976</v>
      </c>
      <c r="H234" s="284" t="s">
        <v>2977</v>
      </c>
      <c r="I234" s="284" t="s">
        <v>2978</v>
      </c>
      <c r="J234" s="284" t="s">
        <v>424</v>
      </c>
      <c r="K234" s="284" t="s">
        <v>2978</v>
      </c>
      <c r="L234" s="285">
        <v>421905417209</v>
      </c>
      <c r="M234" s="284" t="s">
        <v>2979</v>
      </c>
      <c r="N234" s="284"/>
      <c r="O234" s="284"/>
      <c r="P234" s="284"/>
    </row>
    <row r="235" spans="1:16" x14ac:dyDescent="0.2">
      <c r="A235" s="198" t="s">
        <v>992</v>
      </c>
      <c r="B235" s="199" t="s">
        <v>993</v>
      </c>
      <c r="C235" s="200" t="s">
        <v>422</v>
      </c>
      <c r="D235" s="199" t="s">
        <v>2146</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2147</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2148</v>
      </c>
      <c r="B239" s="284" t="s">
        <v>2149</v>
      </c>
      <c r="C239" s="284" t="s">
        <v>422</v>
      </c>
      <c r="D239" s="284" t="s">
        <v>2150</v>
      </c>
      <c r="E239" s="284" t="s">
        <v>423</v>
      </c>
      <c r="F239" s="284" t="s">
        <v>816</v>
      </c>
      <c r="G239" s="284" t="s">
        <v>2151</v>
      </c>
      <c r="H239" s="284" t="s">
        <v>2152</v>
      </c>
      <c r="I239" s="284" t="s">
        <v>2153</v>
      </c>
      <c r="J239" s="284" t="s">
        <v>426</v>
      </c>
      <c r="K239" s="284" t="s">
        <v>2154</v>
      </c>
      <c r="L239" s="285">
        <v>421902821904</v>
      </c>
      <c r="M239" s="284" t="s">
        <v>2155</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2246</v>
      </c>
      <c r="B2" s="204" t="str">
        <f>VLOOKUP(A2,Adr!A:B,2,FALSE)</f>
        <v>"BigHugGym"</v>
      </c>
      <c r="C2" s="185" t="s">
        <v>2988</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1372</v>
      </c>
      <c r="B36" s="204" t="str">
        <f>VLOOKUP(A36,Adr!A:B,2,FALSE)</f>
        <v>Deaflympijský výbor Slovenska</v>
      </c>
      <c r="C36" s="197" t="s">
        <v>2191</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1696</v>
      </c>
      <c r="B43" s="204" t="str">
        <f>VLOOKUP(A43,Adr!A:B,2,FALSE)</f>
        <v>Gladiators TnUAD Trenčín n.o</v>
      </c>
      <c r="C43" s="196" t="s">
        <v>2156</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1706</v>
      </c>
      <c r="B46" s="204" t="str">
        <f>VLOOKUP(A46,Adr!A:B,2,FALSE)</f>
        <v>HC UNIZA</v>
      </c>
      <c r="C46" s="196" t="s">
        <v>2156</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1775</v>
      </c>
      <c r="B67" s="204" t="str">
        <f>VLOOKUP(A67,Adr!A:B,2,FALSE)</f>
        <v>Klub plaveckých športov Nereus Žilina, o. z.</v>
      </c>
      <c r="C67" s="185" t="s">
        <v>2199</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1783</v>
      </c>
      <c r="B68" s="204" t="str">
        <f>VLOOKUP(A68,Adr!A:B,2,FALSE)</f>
        <v>Klub sálového futbalu Športový klub Prednádražie Trnava</v>
      </c>
      <c r="C68" s="196" t="s">
        <v>2200</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1791</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1835</v>
      </c>
      <c r="B94" s="204" t="str">
        <f>VLOOKUP(A94,Adr!A:B,2,FALSE)</f>
        <v>Philosophers Nitra</v>
      </c>
      <c r="C94" s="196" t="s">
        <v>2156</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1494</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1495</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1497</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1869</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1468</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1498</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2157</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2158</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2159</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2160</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2161</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1499</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2162</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1891</v>
      </c>
      <c r="B135" s="204" t="str">
        <f>VLOOKUP(A135,Adr!A:B,2,FALSE)</f>
        <v>SLOVENSKÁ CYKLOTRIALOVÁ ÚNIA</v>
      </c>
      <c r="C135" s="196" t="s">
        <v>2233</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1900</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1900</v>
      </c>
      <c r="B137" s="204" t="str">
        <f>VLOOKUP(A137,Adr!A:B,2,FALSE)</f>
        <v>Slovenská Escrima Wing Tsun Organizácia (SEWTO)</v>
      </c>
      <c r="C137" s="185" t="s">
        <v>2988</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1910</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1910</v>
      </c>
      <c r="B139" s="204" t="str">
        <f>VLOOKUP(A139,Adr!A:B,2,FALSE)</f>
        <v>Slovenská federácia karate a bojových umení</v>
      </c>
      <c r="C139" s="185" t="s">
        <v>2988</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1910</v>
      </c>
      <c r="B140" s="204" t="str">
        <f>VLOOKUP(A140,Adr!A:B,2,FALSE)</f>
        <v>Slovenská federácia karate a bojových umení</v>
      </c>
      <c r="C140" s="190" t="s">
        <v>2207</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1917</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1469</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1500</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2208</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2163</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2209</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1928</v>
      </c>
      <c r="B150" s="204" t="str">
        <f>VLOOKUP(A150,Adr!A:B,2,FALSE)</f>
        <v>Slovenská hokejbalová únia</v>
      </c>
      <c r="C150" s="185" t="s">
        <v>2233</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1928</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1928</v>
      </c>
      <c r="B152" s="204" t="str">
        <f>VLOOKUP(A152,Adr!A:B,2,FALSE)</f>
        <v>Slovenská hokejbalová únia</v>
      </c>
      <c r="C152" s="197" t="s">
        <v>2210</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1501</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1502</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1503</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1504</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1505</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1506</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1507</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1508</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1509</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1510</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1511</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1512</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1513</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1514</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1515</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1516</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2164</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1517</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1518</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1519</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1520</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1521</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1522</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2165</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1523</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1524</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1525</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1526</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1527</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1528</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1529</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1530</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1531</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1532</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1533</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1534</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1535</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1536</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1537</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1538</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1936</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1539</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1540</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1541</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1415</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1945</v>
      </c>
      <c r="B204" s="204" t="str">
        <f>VLOOKUP(A204,Adr!A:B,2,FALSE)</f>
        <v>SLOVENSKÁ PADELOVÁ ASOCIÁCIA</v>
      </c>
      <c r="C204" s="196" t="s">
        <v>2233</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1542</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1543</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1544</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1545</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1546</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1547</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1548</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1549</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1550</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1551</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1552</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1553</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1554</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1555</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1470</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1556</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1557</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1558</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1559</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2166</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1560</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1561</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2167</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1566</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1562</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1563</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1564</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1565</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1567</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1953</v>
      </c>
      <c r="B242" s="204" t="str">
        <f>VLOOKUP(A242,Adr!A:B,2,FALSE)</f>
        <v>Slovenský bežecký spolok</v>
      </c>
      <c r="C242" s="196" t="s">
        <v>2229</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1423</v>
      </c>
      <c r="B247" s="204" t="str">
        <f>VLOOKUP(A247,Adr!A:B,2,FALSE)</f>
        <v>Slovenský cykloklub</v>
      </c>
      <c r="C247" s="169" t="s">
        <v>1667</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1471</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1568</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1569</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2988</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1964</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2707</v>
      </c>
      <c r="B259" s="204" t="str">
        <f>VLOOKUP(A259,Adr!A:B,2,FALSE)</f>
        <v>Slovenský korfbalový klub "Dolphins" Prievidza</v>
      </c>
      <c r="C259" s="185" t="s">
        <v>2988</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1570</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1571</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2168</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2230</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1479</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1433</v>
      </c>
      <c r="B269" s="204" t="str">
        <f>VLOOKUP(A269,Adr!A:B,2,FALSE)</f>
        <v>Slovenský paralympijský výbor</v>
      </c>
      <c r="C269" s="196" t="s">
        <v>1465</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1433</v>
      </c>
      <c r="B270" s="204" t="str">
        <f>VLOOKUP(A270,Adr!A:B,2,FALSE)</f>
        <v>Slovenský paralympijský výbor</v>
      </c>
      <c r="C270" s="196" t="s">
        <v>1572</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1433</v>
      </c>
      <c r="B271" s="204" t="str">
        <f>VLOOKUP(A271,Adr!A:B,2,FALSE)</f>
        <v>Slovenský paralympijský výbor</v>
      </c>
      <c r="C271" s="196" t="s">
        <v>1573</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1433</v>
      </c>
      <c r="B272" s="204" t="str">
        <f>VLOOKUP(A272,Adr!A:B,2,FALSE)</f>
        <v>Slovenský paralympijský výbor</v>
      </c>
      <c r="C272" s="185" t="s">
        <v>2169</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1433</v>
      </c>
      <c r="B273" s="204" t="str">
        <f>VLOOKUP(A273,Adr!A:B,2,FALSE)</f>
        <v>Slovenský paralympijský výbor</v>
      </c>
      <c r="C273" s="169" t="s">
        <v>1574</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1433</v>
      </c>
      <c r="B274" s="204" t="str">
        <f>VLOOKUP(A274,Adr!A:B,2,FALSE)</f>
        <v>Slovenský paralympijský výbor</v>
      </c>
      <c r="C274" s="185" t="s">
        <v>1575</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1433</v>
      </c>
      <c r="B275" s="204" t="str">
        <f>VLOOKUP(A275,Adr!A:B,2,FALSE)</f>
        <v>Slovenský paralympijský výbor</v>
      </c>
      <c r="C275" s="196" t="s">
        <v>1576</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1433</v>
      </c>
      <c r="B276" s="204" t="str">
        <f>VLOOKUP(A276,Adr!A:B,2,FALSE)</f>
        <v>Slovenský paralympijský výbor</v>
      </c>
      <c r="C276" s="185" t="s">
        <v>1577</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1433</v>
      </c>
      <c r="B277" s="204" t="str">
        <f>VLOOKUP(A277,Adr!A:B,2,FALSE)</f>
        <v>Slovenský paralympijský výbor</v>
      </c>
      <c r="C277" s="169" t="s">
        <v>2170</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1433</v>
      </c>
      <c r="B278" s="204" t="str">
        <f>VLOOKUP(A278,Adr!A:B,2,FALSE)</f>
        <v>Slovenský paralympijský výbor</v>
      </c>
      <c r="C278" s="185" t="s">
        <v>1578</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1433</v>
      </c>
      <c r="B279" s="204" t="str">
        <f>VLOOKUP(A279,Adr!A:B,2,FALSE)</f>
        <v>Slovenský paralympijský výbor</v>
      </c>
      <c r="C279" s="196" t="s">
        <v>1579</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1433</v>
      </c>
      <c r="B280" s="204" t="str">
        <f>VLOOKUP(A280,Adr!A:B,2,FALSE)</f>
        <v>Slovenský paralympijský výbor</v>
      </c>
      <c r="C280" s="185" t="s">
        <v>2231</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1433</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2712</v>
      </c>
      <c r="B282" s="204" t="str">
        <f>VLOOKUP(A282,Adr!A:B,2,FALSE)</f>
        <v>Slovenský rybársky zväz</v>
      </c>
      <c r="C282" s="185" t="s">
        <v>2988</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1580</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2171</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2172</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1581</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1582</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2173</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1583</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2232</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2982</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1584</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1585</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1586</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1587</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1588</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2983</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2984</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1589</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2985</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1590</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2986</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1591</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1592</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2174</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2175</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1593</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1594</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1595</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2211</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1472</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2212</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1596</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2176</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1597</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1598</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1599</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1600</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1601</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1602</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1603</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1473</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1604</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1605</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1606</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1607</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2177</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1608</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1609</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1610</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2178</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1611</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1612</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1613</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1474</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1618</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1614</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2179</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1615</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2180</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2181</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1616</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1617</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2182</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1475</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1619</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1620</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1621</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1622</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1623</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1624</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1625</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1626</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1665</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2989</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2989</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1973</v>
      </c>
      <c r="B372" s="204" t="str">
        <f>VLOOKUP(A372,Adr!A:B,2,FALSE)</f>
        <v>Slovenský zväz hasičského športu</v>
      </c>
      <c r="C372" s="185" t="s">
        <v>2233</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1980</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1980</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1627</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1628</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1629</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1630</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1631</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1632</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1633</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1476</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1634</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2987</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2213</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1635</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1636</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2235</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2214</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1991</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1998</v>
      </c>
      <c r="B401" s="204" t="str">
        <f>VLOOKUP(A401,Adr!A:B,2,FALSE)</f>
        <v>Slovenský zväz rádioamatérov</v>
      </c>
      <c r="C401" s="197" t="s">
        <v>2233</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2183</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2184</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2185</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1445</v>
      </c>
      <c r="B407" s="204" t="str">
        <f>VLOOKUP(A407,Adr!A:B,2,FALSE)</f>
        <v>Slovenský zväz športovcov s mentálnym postihnutím</v>
      </c>
      <c r="C407" s="185" t="s">
        <v>1466</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2007</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1451</v>
      </c>
      <c r="B412" s="204" t="str">
        <f>VLOOKUP(A412,Adr!A:B,2,FALSE)</f>
        <v>Slovenský zväz telesne postihnutých športovcov</v>
      </c>
      <c r="C412" s="169" t="s">
        <v>1467</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1451</v>
      </c>
      <c r="B413" s="204" t="str">
        <f>VLOOKUP(A413,Adr!A:B,2,FALSE)</f>
        <v>Slovenský zväz telesne postihnutých športovcov</v>
      </c>
      <c r="C413" s="185" t="s">
        <v>1637</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1451</v>
      </c>
      <c r="B414" s="204" t="str">
        <f>VLOOKUP(A414,Adr!A:B,2,FALSE)</f>
        <v>Slovenský zväz telesne postihnutých športovcov</v>
      </c>
      <c r="C414" s="197" t="s">
        <v>1638</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1451</v>
      </c>
      <c r="B415" s="204" t="str">
        <f>VLOOKUP(A415,Adr!A:B,2,FALSE)</f>
        <v>Slovenský zväz telesne postihnutých športovcov</v>
      </c>
      <c r="C415" s="196" t="s">
        <v>1639</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1451</v>
      </c>
      <c r="B416" s="204" t="str">
        <f>VLOOKUP(A416,Adr!A:B,2,FALSE)</f>
        <v>Slovenský zväz telesne postihnutých športovcov</v>
      </c>
      <c r="C416" s="185" t="s">
        <v>1640</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1451</v>
      </c>
      <c r="B417" s="204" t="str">
        <f>VLOOKUP(A417,Adr!A:B,2,FALSE)</f>
        <v>Slovenský zväz telesne postihnutých športovcov</v>
      </c>
      <c r="C417" s="196" t="s">
        <v>2186</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1451</v>
      </c>
      <c r="B418" s="204" t="str">
        <f>VLOOKUP(A418,Adr!A:B,2,FALSE)</f>
        <v>Slovenský zväz telesne postihnutých športovcov</v>
      </c>
      <c r="C418" s="190" t="s">
        <v>2187</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1451</v>
      </c>
      <c r="B419" s="204" t="str">
        <f>VLOOKUP(A419,Adr!A:B,2,FALSE)</f>
        <v>Slovenský zväz telesne postihnutých športovcov</v>
      </c>
      <c r="C419" s="185" t="s">
        <v>2188</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1451</v>
      </c>
      <c r="B420" s="204" t="str">
        <f>VLOOKUP(A420,Adr!A:B,2,FALSE)</f>
        <v>Slovenský zväz telesne postihnutých športovcov</v>
      </c>
      <c r="C420" s="196" t="s">
        <v>1641</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1451</v>
      </c>
      <c r="B421" s="204" t="str">
        <f>VLOOKUP(A421,Adr!A:B,2,FALSE)</f>
        <v>Slovenský zväz telesne postihnutých športovcov</v>
      </c>
      <c r="C421" s="196" t="s">
        <v>1642</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1451</v>
      </c>
      <c r="B422" s="204" t="str">
        <f>VLOOKUP(A422,Adr!A:B,2,FALSE)</f>
        <v>Slovenský zväz telesne postihnutých športovcov</v>
      </c>
      <c r="C422" s="185" t="s">
        <v>1643</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1451</v>
      </c>
      <c r="B423" s="204" t="str">
        <f>VLOOKUP(A423,Adr!A:B,2,FALSE)</f>
        <v>Slovenský zväz telesne postihnutých športovcov</v>
      </c>
      <c r="C423" s="185" t="s">
        <v>1644</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1451</v>
      </c>
      <c r="B424" s="204" t="str">
        <f>VLOOKUP(A424,Adr!A:B,2,FALSE)</f>
        <v>Slovenský zväz telesne postihnutých športovcov</v>
      </c>
      <c r="C424" s="196" t="s">
        <v>1645</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1451</v>
      </c>
      <c r="B425" s="204" t="str">
        <f>VLOOKUP(A425,Adr!A:B,2,FALSE)</f>
        <v>Slovenský zväz telesne postihnutých športovcov</v>
      </c>
      <c r="C425" s="185" t="s">
        <v>1646</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1451</v>
      </c>
      <c r="B426" s="204" t="str">
        <f>VLOOKUP(A426,Adr!A:B,2,FALSE)</f>
        <v>Slovenský zväz telesne postihnutých športovcov</v>
      </c>
      <c r="C426" s="185" t="s">
        <v>1647</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1451</v>
      </c>
      <c r="B427" s="204" t="str">
        <f>VLOOKUP(A427,Adr!A:B,2,FALSE)</f>
        <v>Slovenský zväz telesne postihnutých športovcov</v>
      </c>
      <c r="C427" s="196" t="s">
        <v>2189</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1451</v>
      </c>
      <c r="B428" s="204" t="str">
        <f>VLOOKUP(A428,Adr!A:B,2,FALSE)</f>
        <v>Slovenský zväz telesne postihnutých športovcov</v>
      </c>
      <c r="C428" s="190" t="s">
        <v>1648</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1451</v>
      </c>
      <c r="B429" s="204" t="str">
        <f>VLOOKUP(A429,Adr!A:B,2,FALSE)</f>
        <v>Slovenský zväz telesne postihnutých športovcov</v>
      </c>
      <c r="C429" s="185" t="s">
        <v>1649</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1451</v>
      </c>
      <c r="B430" s="204" t="str">
        <f>VLOOKUP(A430,Adr!A:B,2,FALSE)</f>
        <v>Slovenský zväz telesne postihnutých športovcov</v>
      </c>
      <c r="C430" s="196" t="s">
        <v>1650</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1451</v>
      </c>
      <c r="B431" s="204" t="str">
        <f>VLOOKUP(A431,Adr!A:B,2,FALSE)</f>
        <v>Slovenský zväz telesne postihnutých športovcov</v>
      </c>
      <c r="C431" s="196" t="s">
        <v>1651</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1451</v>
      </c>
      <c r="B432" s="204" t="str">
        <f>VLOOKUP(A432,Adr!A:B,2,FALSE)</f>
        <v>Slovenský zväz telesne postihnutých športovcov</v>
      </c>
      <c r="C432" s="196" t="s">
        <v>2190</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1451</v>
      </c>
      <c r="B433" s="204" t="str">
        <f>VLOOKUP(A433,Adr!A:B,2,FALSE)</f>
        <v>Slovenský zväz telesne postihnutých športovcov</v>
      </c>
      <c r="C433" s="190" t="s">
        <v>1652</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1451</v>
      </c>
      <c r="B434" s="204" t="str">
        <f>VLOOKUP(A434,Adr!A:B,2,FALSE)</f>
        <v>Slovenský zväz telesne postihnutých športovcov</v>
      </c>
      <c r="C434" s="190" t="s">
        <v>1653</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1451</v>
      </c>
      <c r="B435" s="204" t="str">
        <f>VLOOKUP(A435,Adr!A:B,2,FALSE)</f>
        <v>Slovenský zväz telesne postihnutých športovcov</v>
      </c>
      <c r="C435" s="196" t="s">
        <v>1654</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1451</v>
      </c>
      <c r="B436" s="204" t="str">
        <f>VLOOKUP(A436,Adr!A:B,2,FALSE)</f>
        <v>Slovenský zväz telesne postihnutých športovcov</v>
      </c>
      <c r="C436" s="196" t="s">
        <v>1655</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1451</v>
      </c>
      <c r="B437" s="204" t="str">
        <f>VLOOKUP(A437,Adr!A:B,2,FALSE)</f>
        <v>Slovenský zväz telesne postihnutých športovcov</v>
      </c>
      <c r="C437" s="185" t="s">
        <v>2215</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1656</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2017</v>
      </c>
      <c r="B442" s="204" t="str">
        <f>VLOOKUP(A442,Adr!A:B,2,FALSE)</f>
        <v>Sokolská únia Slovenska</v>
      </c>
      <c r="C442" s="169" t="s">
        <v>2229</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2724</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2735</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2744</v>
      </c>
      <c r="B445" s="204" t="str">
        <f>VLOOKUP(A445,Adr!A:B,2,FALSE)</f>
        <v>Spoločenstvo detí a mládeže (SDM) Domino</v>
      </c>
      <c r="C445" s="185" t="s">
        <v>2988</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2751</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2036</v>
      </c>
      <c r="B447" s="204" t="str">
        <f>VLOOKUP(A447,Adr!A:B,2,FALSE)</f>
        <v>ST Relax</v>
      </c>
      <c r="C447" s="196" t="s">
        <v>2216</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2236</v>
      </c>
      <c r="B448" s="204" t="str">
        <f>VLOOKUP(A448,Adr!A:B,2,FALSE)</f>
        <v>ŠK Hargašova Záhorská Bystrica</v>
      </c>
      <c r="C448" s="185" t="s">
        <v>2244</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2759</v>
      </c>
      <c r="B449" s="204" t="str">
        <f>VLOOKUP(A449,Adr!A:B,2,FALSE)</f>
        <v>ŠK Hornets Košice – mládež o.z.</v>
      </c>
      <c r="C449" s="185" t="s">
        <v>2988</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2766</v>
      </c>
      <c r="B450" s="204" t="str">
        <f>VLOOKUP(A450,Adr!A:B,2,FALSE)</f>
        <v>ŠK JUVENTA Bratislava</v>
      </c>
      <c r="C450" s="169" t="s">
        <v>2988</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2773</v>
      </c>
      <c r="B451" s="204" t="str">
        <f>VLOOKUP(A451,Adr!A:B,2,FALSE)</f>
        <v>ŠK JUVENTA Žilina, o. z.</v>
      </c>
      <c r="C451" s="185" t="s">
        <v>2988</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2780</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2785</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1458</v>
      </c>
      <c r="B454" s="204" t="str">
        <f>VLOOKUP(A454,Adr!A:B,2,FALSE)</f>
        <v>Špeciálne olympiády Slovensko</v>
      </c>
      <c r="C454" s="169" t="s">
        <v>1466</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2793</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2800</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2810</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2819</v>
      </c>
      <c r="B458" s="204" t="str">
        <f>VLOOKUP(A458,Adr!A:B,2,FALSE)</f>
        <v>Športový klub GrandSport</v>
      </c>
      <c r="C458" s="196" t="s">
        <v>2988</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2827</v>
      </c>
      <c r="B459" s="204" t="str">
        <f>VLOOKUP(A459,Adr!A:B,2,FALSE)</f>
        <v>Športový klub HANGAIR o.z.</v>
      </c>
      <c r="C459" s="185" t="s">
        <v>2988</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2835</v>
      </c>
      <c r="B460" s="204" t="str">
        <f>VLOOKUP(A460,Adr!A:B,2,FALSE)</f>
        <v>Športový klub Imet squash klub</v>
      </c>
      <c r="C460" s="196" t="s">
        <v>2988</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2842</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2042</v>
      </c>
      <c r="B462" s="204" t="str">
        <f>VLOOKUP(A462,Adr!A:B,2,FALSE)</f>
        <v>Športový klub polície - ILYO Taekwondo Košice</v>
      </c>
      <c r="C462" s="185" t="s">
        <v>2988</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2042</v>
      </c>
      <c r="B463" s="204" t="str">
        <f>VLOOKUP(A463,Adr!A:B,2,FALSE)</f>
        <v>Športový klub polície - ILYO Taekwondo Košice</v>
      </c>
      <c r="C463" s="185" t="s">
        <v>2217</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2851</v>
      </c>
      <c r="B464" s="204" t="str">
        <f>VLOOKUP(A464,Adr!A:B,2,FALSE)</f>
        <v>Športový klub Real team Trenčín, o.z.</v>
      </c>
      <c r="C464" s="169" t="s">
        <v>2988</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2859</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2049</v>
      </c>
      <c r="B466" s="204" t="str">
        <f>VLOOKUP(A466,Adr!A:B,2,FALSE)</f>
        <v>Športový klub ZEMPLÍN Michalovce - oddiel Judo, o.z.</v>
      </c>
      <c r="C466" s="185" t="s">
        <v>2988</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2049</v>
      </c>
      <c r="B467" s="204" t="str">
        <f>VLOOKUP(A467,Adr!A:B,2,FALSE)</f>
        <v>Športový klub ZEMPLÍN Michalovce - oddiel Judo, o.z.</v>
      </c>
      <c r="C467" s="196" t="s">
        <v>2218</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2866</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2874</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2056</v>
      </c>
      <c r="B470" s="204" t="str">
        <f>VLOOKUP(A470,Adr!A:B,2,FALSE)</f>
        <v>TANEČNÉ CENTRUM CHARIZMA</v>
      </c>
      <c r="C470" s="185" t="s">
        <v>2219</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2065</v>
      </c>
      <c r="B471" s="204" t="str">
        <f>VLOOKUP(A471,Adr!A:B,2,FALSE)</f>
        <v>TANEČNO ŠPORTOVÝ KLUB M+M BRATISLAVA pri ZŠ Ostredková</v>
      </c>
      <c r="C471" s="190" t="s">
        <v>2220</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2882</v>
      </c>
      <c r="B472" s="204" t="str">
        <f>VLOOKUP(A472,Adr!A:B,2,FALSE)</f>
        <v>Tanečný klub Jessy Vavrišovo</v>
      </c>
      <c r="C472" s="169" t="s">
        <v>2988</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2891</v>
      </c>
      <c r="B473" s="204" t="str">
        <f>VLOOKUP(A473,Adr!A:B,2,FALSE)</f>
        <v>Tanečný klub JUMPING</v>
      </c>
      <c r="C473" s="185" t="s">
        <v>2988</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2900</v>
      </c>
      <c r="B474" s="204" t="str">
        <f>VLOOKUP(A474,Adr!A:B,2,FALSE)</f>
        <v>Telovýchovná jednota - Športové kluby Krupina</v>
      </c>
      <c r="C474" s="196" t="s">
        <v>2988</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2072</v>
      </c>
      <c r="B475" s="204" t="str">
        <f>VLOOKUP(A475,Adr!A:B,2,FALSE)</f>
        <v>Telovýchovná jednota DRUŽBA PIEŠŤANY</v>
      </c>
      <c r="C475" s="185" t="s">
        <v>2221</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2909</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2080</v>
      </c>
      <c r="B477" s="204" t="str">
        <f>VLOOKUP(A477,Adr!A:B,2,FALSE)</f>
        <v>Telovýchovná jednota Nižná</v>
      </c>
      <c r="C477" s="196" t="s">
        <v>2222</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2090</v>
      </c>
      <c r="B478" s="204" t="str">
        <f>VLOOKUP(A478,Adr!A:B,2,FALSE)</f>
        <v>Telovýchovná jednota Nohejbalový klub Zalužice</v>
      </c>
      <c r="C478" s="196" t="s">
        <v>2223</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2099</v>
      </c>
      <c r="B479" s="204" t="str">
        <f>VLOOKUP(A479,Adr!A:B,2,FALSE)</f>
        <v>Telovýchovná jednota Roháče Zuberec</v>
      </c>
      <c r="C479" s="196" t="s">
        <v>2224</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2916</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2924</v>
      </c>
      <c r="B481" s="204" t="str">
        <f>VLOOKUP(A481,Adr!A:B,2,FALSE)</f>
        <v>Telovýchovná jednota Sokol Ilava</v>
      </c>
      <c r="C481" s="169" t="s">
        <v>2988</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2109</v>
      </c>
      <c r="B482" s="204" t="str">
        <f>VLOOKUP(A482,Adr!A:B,2,FALSE)</f>
        <v>Telovýchovná jednota Športový klub Podbiel</v>
      </c>
      <c r="C482" s="197" t="s">
        <v>2225</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2116</v>
      </c>
      <c r="B483" s="204" t="str">
        <f>VLOOKUP(A483,Adr!A:B,2,FALSE)</f>
        <v>Telovýchovná jednota Štart, sekcia nevidiacich a slabozrakých športovcov Slovenska 054 01 Levoča</v>
      </c>
      <c r="C483" s="185" t="s">
        <v>2226</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2938</v>
      </c>
      <c r="B484" s="204" t="str">
        <f>VLOOKUP(A484,Adr!A:B,2,FALSE)</f>
        <v>Tenisový klub Hriňová</v>
      </c>
      <c r="C484" s="169" t="s">
        <v>2988</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2126</v>
      </c>
      <c r="B486" s="204" t="str">
        <f>VLOOKUP(A486,Adr!A:B,2,FALSE)</f>
        <v>Trinity Triathlon Team</v>
      </c>
      <c r="C486" s="196" t="s">
        <v>2227</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2132</v>
      </c>
      <c r="B487" s="204" t="str">
        <f>VLOOKUP(A487,Adr!A:B,2,FALSE)</f>
        <v>University Spartacus</v>
      </c>
      <c r="C487" s="185" t="s">
        <v>2156</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2948</v>
      </c>
      <c r="B488" s="204" t="str">
        <f>VLOOKUP(A488,Adr!A:B,2,FALSE)</f>
        <v>Volejbalový klub Rachmaninka Liptovský Mikuláš</v>
      </c>
      <c r="C488" s="196" t="s">
        <v>2988</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2957</v>
      </c>
      <c r="B489" s="204" t="str">
        <f>VLOOKUP(A489,Adr!A:B,2,FALSE)</f>
        <v>Volejbalový klub Slávia UK Bratislava, o.z.</v>
      </c>
      <c r="C489" s="185" t="s">
        <v>2988</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2964</v>
      </c>
      <c r="B490" s="204" t="str">
        <f>VLOOKUP(A490,Adr!A:B,2,FALSE)</f>
        <v>Volejbalový oddiel Hit Trnava</v>
      </c>
      <c r="C490" s="169" t="s">
        <v>2988</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2138</v>
      </c>
      <c r="B491" s="204" t="str">
        <f>VLOOKUP(A491,Adr!A:B,2,FALSE)</f>
        <v>Zápasnícky klub Baník Prievidza, o. z.</v>
      </c>
      <c r="C491" s="196" t="s">
        <v>2228</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2971</v>
      </c>
      <c r="B492" s="204" t="str">
        <f>VLOOKUP(A492,Adr!A:B,2,FALSE)</f>
        <v>Zápasnícky klub Dunajská Streda, o.z.</v>
      </c>
      <c r="C492" s="185" t="s">
        <v>2988</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1657</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1658</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1477</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1659</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1660</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1664</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1661</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1662</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1663</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2148</v>
      </c>
      <c r="B506" s="204" t="str">
        <f>VLOOKUP(A506,Adr!A:B,2,FALSE)</f>
        <v>ZVÄZ ŠPORTOVEJ KYNOLÓGIE SR</v>
      </c>
      <c r="C506" s="169" t="s">
        <v>2233</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80" t="str">
        <f>Spolu!C3&amp;", "&amp;Spolu!C6</f>
        <v>Slovenská volejbalová federácia, Kalinčiakova 33, Bratislava, 831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1668</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00688819</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2026-04-15T07:17:16Z</cp:lastPrinted>
  <dcterms:created xsi:type="dcterms:W3CDTF">2017-02-20T06:20:12Z</dcterms:created>
  <dcterms:modified xsi:type="dcterms:W3CDTF">2026-04-15T07:17:41Z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