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C7C14989-EF1C-4544-93A6-0A1941572340}"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<sst xmlns="http://schemas.openxmlformats.org/spreadsheetml/2006/main" count="7598" uniqueCount="3832">
  <si>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</si>
  <si>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</si>
  <si>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</si>
  <si>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</si>
  <si>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</si>
  <si>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</si>
  <si>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</si>
  <si>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</si>
  <si>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</si>
  <si>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</si>
  <si>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</si>
  <si>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</si>
  <si>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</si>
  <si>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</si>
  <si>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</si>
  <si>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</si>
  <si>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</si>
  <si>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</si>
  <si>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</si>
  <si>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</si>
  <si>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</si>
  <si>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</si>
  <si>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</si>
  <si>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</si>
  <si>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</si>
  <si>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</si>
  <si>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</si>
  <si>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</si>
  <si>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</si>
  <si>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</si>
  <si>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</si>
  <si>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</si>
  <si>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</si>
  <si>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</si>
  <si>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</si>
  <si>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</si>
  <si>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</si>
  <si>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</si>
  <si>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</si>
  <si>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</si>
  <si>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</si>
  <si>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</si>
  <si>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</si>
  <si>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</si>
  <si>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</si>
  <si>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</si>
  <si>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</si>
  <si>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</si>
  <si>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</si>
  <si>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</si>
  <si>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</si>
  <si>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</si>
  <si>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</si>
  <si>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</si>
  <si>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</si>
  <si>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</si>
  <si>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</si>
  <si>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</si>
  <si>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</si>
  <si>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</si>
  <si>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</si>
  <si>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</si>
  <si>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</si>
  <si>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</si>
  <si>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</si>
  <si>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</si>
  <si>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</si>
  <si>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</si>
  <si>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</si>
  <si>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</si>
  <si>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</si>
  <si>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</si>
  <si>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</si>
  <si>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</si>
  <si>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</si>
  <si>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</si>
  <si>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</si>
  <si>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</si>
  <si>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</si>
  <si>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</si>
  <si>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</si>
  <si>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</si>
  <si>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</si>
  <si>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</si>
  <si>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</si>
  <si>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</si>
  <si>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</si>
  <si>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</si>
  <si>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</si>
  <si>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</si>
  <si>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</si>
  <si>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</si>
  <si>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</si>
  <si>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</si>
  <si>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</si>
  <si>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</si>
  <si>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</si>
  <si>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</si>
  <si>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</si>
  <si>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</si>
  <si>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</si>
  <si>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</si>
  <si>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</si>
  <si>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</si>
  <si>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</si>
  <si>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</si>
  <si>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</si>
  <si>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</si>
  <si>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</si>
  <si>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</si>
  <si>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</si>
  <si>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</si>
  <si>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</si>
  <si>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</si>
  <si>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</si>
  <si>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</si>
  <si>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</si>
  <si>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</si>
  <si>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</si>
  <si>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</si>
  <si>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</si>
  <si>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</si>
  <si>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</si>
  <si>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</si>
  <si>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</si>
  <si>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</si>
  <si>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</si>
  <si>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</si>
  <si>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</si>
  <si>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</si>
  <si>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</si>
  <si>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</si>
  <si>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</si>
  <si>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</si>
  <si>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</si>
  <si>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</si>
  <si>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</si>
  <si>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</si>
  <si>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</si>
  <si>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</si>
  <si>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</si>
  <si>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</si>
  <si>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</si>
  <si>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</si>
  <si>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</si>
  <si>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</si>
  <si>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</si>
  <si>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</si>
  <si>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</si>
  <si>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</si>
  <si>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</si>
  <si>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</si>
  <si>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</si>
  <si>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</si>
  <si>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</si>
  <si>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</si>
  <si>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</si>
  <si>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</si>
  <si>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</si>
  <si>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</si>
  <si>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</si>
  <si>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</si>
  <si>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</si>
  <si>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</si>
  <si>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</si>
  <si>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</si>
  <si>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</si>
  <si>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</si>
  <si>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</si>
  <si>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</si>
  <si>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</si>
  <si>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</si>
  <si>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</si>
  <si>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</si>
  <si>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</si>
  <si>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</si>
  <si>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</si>
  <si>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</si>
  <si>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</si>
  <si>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</si>
  <si>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</si>
  <si>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</si>
  <si>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</si>
  <si>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</si>
  <si>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</si>
  <si>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</si>
  <si>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</si>
  <si>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</si>
  <si>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</si>
  <si>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</si>
  <si>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</si>
  <si>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</si>
  <si>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</si>
  <si>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</si>
  <si>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</si>
  <si>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</si>
  <si>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</si>
  <si>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</si>
  <si>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</si>
  <si>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</si>
  <si>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</si>
  <si>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</si>
  <si>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</si>
  <si>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</si>
  <si>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</si>
  <si>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</si>
  <si>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</si>
  <si>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</si>
  <si>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</si>
  <si>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</si>
  <si>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</si>
  <si>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</si>
  <si>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</si>
  <si>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</si>
  <si>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</si>
  <si>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</si>
  <si>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</si>
  <si>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</si>
  <si>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</si>
  <si>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</si>
  <si>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</si>
  <si>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</si>
  <si>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</si>
  <si>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</si>
  <si>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</si>
  <si>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</si>
  <si>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</si>
  <si>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</si>
  <si>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</si>
  <si>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</si>
  <si>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</si>
  <si>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</si>
  <si>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</si>
  <si>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</si>
  <si>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</si>
  <si>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</si>
  <si>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</si>
  <si>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</si>
  <si>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</si>
  <si>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</si>
  <si>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</si>
  <si>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</si>
  <si>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</si>
  <si>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</si>
  <si>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</si>
  <si>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</si>
  <si>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</si>
  <si>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</si>
  <si>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</si>
  <si>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</si>
  <si>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</si>
  <si>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</si>
  <si>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</si>
  <si>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</si>
  <si>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</si>
  <si>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</si>
  <si>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</si>
  <si>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</si>
  <si>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</si>
  <si>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</si>
  <si>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</si>
  <si>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</si>
  <si>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</si>
  <si>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</si>
  <si>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</si>
  <si>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</si>
  <si>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</si>
  <si>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</si>
  <si>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</si>
  <si>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</si>
  <si>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</si>
  <si>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</si>
  <si>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</si>
  <si>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</si>
  <si>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</si>
  <si>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</si>
  <si>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</si>
  <si>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</si>
  <si>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</si>
  <si>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</si>
  <si>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</si>
  <si>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</si>
  <si>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</si>
  <si>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</si>
  <si>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</si>
  <si>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</si>
  <si>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</si>
  <si>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</si>
  <si>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</si>
  <si>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</si>
  <si>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</si>
  <si>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</si>
  <si>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</si>
  <si>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</si>
  <si>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</si>
  <si>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</si>
  <si>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</si>
  <si>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</si>
  <si>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</si>
  <si>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</si>
  <si>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</si>
  <si>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</si>
  <si>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</si>
  <si>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</si>
  <si>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</si>
  <si>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</si>
  <si>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</si>
  <si>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</si>
  <si>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</si>
  <si>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</si>
  <si>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</si>
  <si>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</si>
  <si>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</si>
  <si>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</si>
  <si>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</si>
  <si>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</si>
  <si>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</si>
  <si>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</si>
  <si>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</si>
  <si>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</si>
  <si>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</si>
  <si>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</si>
  <si>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</si>
  <si>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</si>
  <si>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</si>
  <si>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</si>
  <si>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</si>
  <si>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</si>
  <si>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</si>
  <si>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</si>
  <si>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</si>
  <si>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</si>
  <si>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</si>
  <si>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</si>
  <si>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</si>
  <si>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</si>
  <si>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</si>
  <si>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</si>
  <si>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</si>
  <si>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</si>
  <si>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</si>
  <si>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</si>
  <si>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</si>
  <si>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</si>
  <si>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</si>
  <si>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</si>
  <si>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</si>
  <si>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</si>
  <si>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</si>
  <si>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</si>
  <si>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</si>
  <si>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</si>
  <si>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</si>
  <si>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</si>
  <si>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</si>
  <si>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</si>
  <si>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</si>
  <si>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</si>
  <si>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</si>
  <si>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</si>
  <si>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</si>
  <si>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</si>
  <si>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</si>
  <si>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</si>
  <si>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</si>
  <si>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</si>
  <si>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</si>
  <si>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</si>
  <si>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</si>
  <si>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</si>
  <si>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</si>
  <si>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</si>
  <si>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</si>
  <si>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</si>
  <si>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</si>
  <si>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</si>
  <si>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</si>
  <si>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</si>
  <si>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</si>
  <si>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</si>
  <si>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</si>
  <si>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</si>
  <si>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</si>
  <si>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</si>
  <si>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</si>
  <si>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</si>
  <si>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</si>
  <si>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</si>
  <si>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</si>
  <si>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</si>
  <si>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</si>
  <si>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</si>
  <si>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</si>
  <si>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</si>
  <si>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</si>
  <si>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</si>
  <si>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</si>
  <si>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</si>
  <si>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</si>
  <si>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</si>
  <si>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</si>
  <si>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</si>
  <si>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</si>
  <si>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</si>
  <si>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</si>
  <si>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</si>
  <si>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</si>
  <si>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</si>
  <si>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</si>
  <si>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</si>
  <si>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</si>
  <si>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</si>
  <si>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</si>
  <si>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</si>
  <si>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</si>
  <si>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</si>
  <si>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</si>
  <si>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</si>
  <si>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</si>
  <si>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</si>
  <si>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</si>
  <si>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</si>
  <si>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</si>
  <si>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</si>
  <si>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</si>
  <si>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</si>
  <si>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</si>
  <si>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</si>
  <si>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</si>
  <si>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</si>
  <si>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</si>
  <si>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</si>
  <si>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</si>
  <si>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</si>
  <si>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</si>
  <si>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</si>
  <si>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</si>
  <si>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</si>
  <si>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</si>
  <si>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</si>
  <si>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</si>
  <si>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</si>
  <si>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</si>
  <si>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</si>
  <si>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</si>
  <si>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</si>
  <si>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</si>
  <si>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</si>
  <si>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</si>
  <si>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</si>
  <si>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</si>
  <si>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</si>
  <si>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</si>
  <si>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</si>
  <si>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</si>
  <si>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</si>
  <si>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</si>
  <si>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</si>
  <si>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</si>
  <si>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</si>
  <si>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</si>
  <si>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</si>
  <si>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</si>
  <si>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</si>
  <si>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</si>
  <si>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</si>
  <si>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</si>
  <si>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</si>
  <si>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</si>
  <si>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</si>
  <si>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</si>
  <si>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</si>
  <si>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</si>
  <si>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</si>
  <si>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</si>
  <si>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</si>
  <si>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</si>
  <si>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</si>
  <si>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</si>
  <si>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</si>
  <si>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</si>
  <si>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</si>
  <si>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</si>
  <si>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</si>
  <si>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</si>
  <si>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</si>
  <si>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</si>
  <si>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</si>
  <si>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</si>
  <si>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</si>
  <si>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</si>
  <si>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</si>
  <si>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</si>
  <si>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</si>
  <si>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</si>
  <si>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</si>
  <si>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</si>
  <si>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</si>
  <si>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</si>
  <si>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</si>
  <si>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</si>
  <si>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</si>
  <si>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</si>
  <si>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</si>
  <si>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</si>
  <si>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</si>
  <si>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</si>
  <si>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</si>
  <si>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</si>
  <si>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</si>
  <si>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</si>
  <si>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</si>
  <si>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</si>
  <si>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</si>
  <si>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</si>
  <si>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</si>
  <si>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</si>
  <si>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</si>
  <si>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</si>
  <si>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</si>
  <si>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</si>
  <si>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</si>
  <si>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</si>
  <si>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</si>
  <si>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</si>
  <si>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</si>
  <si>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</si>
  <si>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</si>
  <si>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</si>
  <si>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</si>
  <si>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</si>
  <si>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</si>
  <si>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</si>
  <si>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</si>
  <si>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</si>
  <si>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</si>
  <si>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</si>
  <si>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</si>
  <si>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</si>
  <si>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</si>
  <si>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</si>
  <si>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</si>
  <si>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</si>
  <si>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</si>
  <si>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</si>
  <si>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</si>
  <si>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</si>
  <si>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</si>
  <si>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</si>
  <si>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</si>
  <si>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</si>
  <si>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</si>
  <si>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</si>
  <si>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</si>
  <si>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</si>
  <si>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</si>
  <si>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</si>
  <si>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</si>
  <si>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</si>
  <si>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</si>
  <si>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</si>
  <si>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</si>
  <si>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</si>
  <si>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</si>
  <si>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</si>
  <si>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</si>
  <si>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</si>
  <si>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</si>
  <si>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</si>
  <si>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</si>
  <si>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</si>
  <si>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</si>
  <si>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</si>
  <si>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</si>
  <si>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</si>
  <si>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</si>
  <si>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</si>
  <si>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</si>
  <si>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</si>
  <si>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</si>
  <si>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</si>
  <si>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</si>
  <si>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</si>
  <si>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</si>
  <si>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</si>
  <si>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</si>
  <si>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</si>
  <si>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</si>
  <si>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</si>
  <si>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</si>
  <si>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</si>
  <si>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</si>
  <si>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</si>
  <si>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</si>
  <si>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</si>
  <si>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</si>
  <si>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</si>
  <si>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</si>
  <si>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</si>
  <si>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</si>
  <si>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</si>
  <si>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</si>
  <si>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</si>
  <si>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</si>
  <si>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</si>
  <si>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</si>
  <si>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</si>
  <si>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</si>
  <si>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</si>
  <si>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</si>
  <si>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</si>
  <si>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</si>
  <si>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</si>
  <si>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</si>
  <si>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</si>
  <si>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</si>
  <si>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</si>
  <si>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</si>
  <si>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</si>
  <si>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</si>
  <si>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</si>
  <si>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</si>
  <si>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</si>
  <si>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</si>
  <si>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</si>
  <si>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</si>
  <si>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</si>
  <si>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</si>
  <si>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</si>
  <si>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</si>
  <si>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</si>
  <si>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</si>
  <si>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</si>
  <si>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</si>
  <si>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</si>
  <si>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</si>
  <si>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</si>
  <si>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</si>
  <si>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</si>
  <si>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</si>
  <si>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</si>
  <si>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</si>
  <si>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</si>
  <si>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</si>
  <si>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</si>
  <si>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</si>
  <si>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</si>
  <si>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</si>
  <si>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</si>
  <si>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</si>
  <si>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</si>
  <si>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</si>
  <si>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</si>
  <si>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</si>
  <si>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</si>
  <si>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</si>
  <si>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</si>
  <si>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</si>
  <si>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</si>
  <si>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</si>
  <si>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</si>
  <si>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</si>
  <si>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</si>
  <si>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</si>
  <si>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</si>
  <si>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</si>
  <si>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</si>
  <si>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</si>
  <si>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</si>
  <si>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</si>
  <si>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</si>
  <si>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</si>
  <si>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</si>
  <si>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</si>
  <si>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</si>
  <si>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</si>
  <si>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</si>
  <si>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</si>
  <si>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</si>
  <si>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</si>
  <si>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</si>
  <si>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</si>
  <si>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</si>
  <si>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</si>
  <si>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</si>
  <si>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</si>
  <si>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</si>
  <si>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</si>
  <si>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</si>
  <si>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</si>
  <si>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</si>
  <si>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</si>
  <si>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</si>
  <si>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</si>
  <si>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</si>
  <si>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</si>
  <si>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</si>
  <si>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</si>
  <si>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</si>
  <si>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</si>
  <si>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</si>
  <si>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</si>
  <si>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</si>
  <si>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</si>
  <si>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</si>
  <si>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</si>
  <si>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</si>
  <si>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</si>
  <si>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</si>
  <si>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</si>
  <si>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</si>
  <si>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</si>
  <si>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</si>
  <si>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</si>
  <si>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</si>
  <si>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</si>
  <si>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</si>
  <si>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</si>
  <si>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</si>
  <si>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</si>
  <si>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</si>
  <si>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</si>
  <si>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</si>
  <si>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</si>
  <si>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</si>
  <si>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</si>
  <si>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</si>
  <si>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</si>
  <si>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</si>
  <si>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</si>
  <si>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</si>
  <si>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</si>
  <si>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</si>
  <si>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</si>
  <si>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</si>
  <si>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</si>
  <si>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</si>
  <si>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</si>
  <si>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</si>
  <si>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</si>
  <si>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</si>
  <si>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</si>
  <si>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</si>
  <si>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</si>
  <si>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</si>
  <si>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</si>
  <si>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</si>
  <si>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</si>
  <si>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</si>
  <si>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</si>
  <si>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</si>
  <si>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</si>
  <si>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</si>
  <si>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</si>
  <si>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</si>
  <si>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</si>
  <si>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</si>
  <si>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</si>
  <si>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</si>
  <si>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</si>
  <si>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</si>
  <si>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</si>
  <si>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</si>
  <si>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</si>
  <si>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</si>
  <si>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</si>
  <si>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</si>
  <si>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</si>
  <si>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</si>
  <si>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</si>
  <si>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</si>
  <si>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</si>
  <si>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</si>
  <si>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</si>
  <si>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</si>
  <si>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</si>
  <si>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</si>
  <si>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</si>
  <si>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</si>
  <si>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</si>
  <si>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</si>
  <si>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</si>
  <si>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</si>
  <si>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</si>
  <si>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</si>
  <si>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</si>
  <si>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</si>
  <si>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</si>
  <si>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</si>
  <si>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</si>
  <si>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</si>
  <si>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</si>
  <si>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</si>
  <si>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</si>
  <si>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</si>
  <si>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</si>
  <si>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</si>
  <si>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</si>
  <si>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</si>
  <si>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</si>
  <si>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</si>
  <si>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</si>
  <si>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</si>
  <si>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</si>
  <si>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</si>
  <si>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</si>
  <si>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</si>
  <si>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</si>
  <si>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</si>
  <si>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</si>
  <si>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</si>
  <si>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</si>
  <si>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</si>
  <si>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</si>
  <si>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</si>
  <si>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</si>
  <si>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</si>
  <si>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</si>
  <si>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</si>
  <si>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</si>
  <si>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</si>
  <si>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</si>
  <si>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</si>
  <si>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</si>
  <si>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</si>
  <si>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</si>
  <si>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</si>
  <si>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</si>
  <si>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</si>
  <si>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</si>
  <si>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</si>
  <si>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</si>
  <si>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</si>
  <si>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</si>
  <si>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</si>
  <si>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</si>
  <si>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</si>
  <si>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</si>
  <si>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</si>
  <si>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</si>
  <si>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</si>
  <si>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</si>
  <si>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</si>
  <si>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</si>
  <si>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</si>
  <si>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</si>
  <si>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</si>
  <si>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</si>
  <si>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</si>
  <si>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</si>
  <si>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</si>
  <si>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</si>
  <si>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</si>
  <si>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</si>
  <si>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</si>
  <si>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</si>
  <si>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</si>
  <si>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</si>
  <si>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</si>
  <si>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</si>
  <si>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</si>
  <si>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</si>
  <si>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</si>
  <si>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</si>
  <si>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</si>
  <si>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</si>
  <si>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</si>
  <si>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</si>
  <si>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</si>
  <si>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</si>
  <si>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</si>
  <si>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</si>
  <si>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</si>
  <si>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</si>
  <si>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</si>
  <si>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</si>
  <si>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</si>
  <si>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</si>
  <si>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</si>
  <si>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</si>
  <si>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</si>
  <si>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</si>
  <si>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</si>
  <si>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</si>
  <si>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</si>
  <si>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</si>
  <si>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</si>
  <si>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</si>
  <si>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</si>
  <si>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</si>
  <si>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</si>
  <si>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</si>
  <si>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</si>
  <si>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</si>
  <si>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</si>
  <si>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</si>
  <si>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</si>
  <si>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</si>
  <si>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</si>
  <si>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</si>
  <si>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</si>
  <si>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</si>
  <si>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</si>
  <si>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</si>
  <si>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</si>
  <si>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</si>
  <si>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</si>
  <si>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</si>
  <si>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</si>
  <si>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</si>
  <si>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</si>
  <si>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</si>
  <si>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</si>
  <si>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</si>
  <si>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</si>
  <si>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</si>
  <si>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</si>
  <si>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</si>
  <si>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</si>
  <si>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</si>
  <si>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</si>
  <si>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</si>
  <si>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</si>
  <si>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</si>
  <si>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</si>
  <si>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</si>
  <si>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</si>
  <si>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</si>
  <si>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</si>
  <si>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</si>
  <si>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</si>
  <si>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</si>
  <si>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</si>
  <si>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</si>
  <si>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</si>
  <si>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</si>
  <si>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</si>
  <si>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</si>
  <si>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</si>
  <si>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</si>
  <si>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</si>
  <si>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</si>
  <si>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</si>
  <si>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</si>
  <si>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</si>
  <si>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</si>
  <si>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</si>
  <si>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</si>
  <si>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</si>
  <si>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</si>
  <si>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</si>
  <si>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</si>
  <si>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</si>
  <si>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</si>
  <si>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</si>
  <si>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</si>
  <si>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</si>
  <si>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</si>
  <si>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</si>
  <si>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</si>
  <si>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</si>
  <si>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</si>
  <si>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</si>
  <si>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</si>
  <si>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</si>
  <si>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</si>
  <si>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</si>
  <si>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</si>
  <si>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</si>
  <si>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</si>
  <si>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</si>
  <si>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</si>
  <si>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</si>
  <si>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</si>
  <si>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</si>
  <si>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</si>
  <si>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</si>
  <si>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</si>
  <si>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</si>
  <si>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</si>
  <si>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</si>
  <si>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</si>
  <si>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</si>
  <si>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</si>
  <si>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</si>
  <si>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</si>
  <si>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</si>
  <si>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</si>
  <si>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</si>
  <si>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</si>
  <si>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</si>
  <si>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</si>
  <si>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</si>
  <si>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</si>
  <si>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</si>
  <si>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</si>
  <si>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</si>
  <si>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</si>
  <si>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</si>
  <si>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</si>
  <si>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</si>
  <si>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</si>
  <si>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</si>
  <si>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</si>
  <si>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</si>
  <si>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</si>
  <si>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</si>
  <si>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</si>
  <si>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</si>
  <si>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</si>
  <si>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</si>
  <si>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</si>
  <si>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</si>
  <si>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</si>
  <si>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</si>
  <si>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</si>
  <si>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</si>
  <si>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</si>
  <si>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</si>
  <si>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</si>
  <si>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</si>
  <si>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</si>
  <si>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</si>
  <si>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</si>
  <si>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</si>
  <si>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</si>
  <si>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</si>
  <si>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</si>
  <si>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</si>
  <si>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</si>
  <si>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</si>
  <si>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</si>
  <si>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</si>
  <si>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</si>
  <si>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</si>
  <si>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</si>
  <si>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</si>
  <si>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</si>
  <si>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</si>
  <si>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</si>
  <si>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</si>
  <si>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</si>
  <si>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</si>
  <si>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</si>
  <si>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</si>
  <si>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</si>
  <si>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</si>
  <si>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</si>
  <si>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</si>
  <si>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</si>
  <si>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</si>
  <si>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</si>
  <si>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</si>
  <si>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</si>
  <si>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</si>
  <si>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</si>
  <si>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</si>
  <si>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</si>
  <si>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</si>
  <si>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</si>
  <si>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</si>
  <si>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</si>
  <si>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</si>
  <si>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</si>
  <si>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</si>
  <si>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</si>
  <si>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</si>
  <si>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</si>
  <si>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</si>
  <si>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</si>
  <si>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</si>
  <si>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</si>
  <si>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</si>
  <si>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</si>
  <si>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</si>
  <si>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</si>
  <si>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</si>
  <si>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</si>
  <si>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</si>
  <si>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</si>
  <si>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</si>
  <si>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</si>
  <si>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</si>
  <si>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</si>
  <si>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</si>
  <si>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</si>
  <si>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</si>
  <si>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</si>
  <si>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</si>
  <si>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</si>
  <si>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</si>
  <si>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</si>
  <si>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</si>
  <si>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</si>
  <si>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</si>
  <si>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</si>
  <si>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</si>
  <si>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</si>
  <si>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</si>
  <si>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</si>
  <si>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</si>
  <si>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</si>
  <si>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</si>
  <si>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</si>
  <si>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</si>
  <si>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</si>
  <si>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</si>
  <si>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</si>
  <si>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</si>
  <si>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</si>
  <si>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</si>
  <si>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</si>
  <si>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</si>
  <si>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</si>
  <si>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</si>
  <si>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</si>
  <si>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</si>
  <si>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</si>
  <si>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</si>
  <si>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</si>
  <si>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</si>
  <si>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</si>
  <si>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</si>
  <si>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</si>
  <si>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</si>
  <si>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</si>
  <si>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</si>
  <si>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</si>
  <si>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</si>
  <si>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</si>
  <si>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</si>
  <si>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</si>
  <si>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</si>
  <si>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</si>
  <si>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</si>
  <si>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</si>
  <si>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</si>
  <si>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</si>
  <si>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</si>
  <si>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</si>
  <si>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</si>
  <si>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</si>
  <si>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</si>
  <si>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</si>
  <si>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</si>
  <si>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</si>
  <si>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</si>
  <si>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</si>
  <si>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</si>
  <si>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</si>
  <si>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</si>
  <si>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</si>
  <si>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</si>
  <si>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</si>
  <si>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</si>
  <si>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</si>
  <si>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</si>
  <si>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</si>
  <si>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</si>
  <si>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</si>
  <si>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</si>
  <si>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</si>
  <si>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</si>
  <si>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</si>
  <si>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</si>
  <si>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</si>
  <si>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</si>
  <si>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</si>
  <si>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</si>
  <si>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</si>
  <si>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</si>
  <si>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</si>
  <si>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</si>
  <si>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</si>
  <si>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</si>
  <si>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</si>
  <si>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</si>
  <si>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</si>
  <si>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</si>
  <si>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</si>
  <si>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</si>
  <si>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</si>
  <si>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</si>
  <si>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</si>
  <si>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</si>
  <si>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</si>
  <si>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</si>
  <si>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</si>
  <si>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</si>
  <si>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</si>
  <si>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</si>
  <si>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</si>
  <si>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</si>
  <si>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</si>
  <si>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</si>
  <si>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</si>
  <si>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</si>
  <si>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</si>
  <si>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</si>
  <si>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</si>
  <si>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</si>
  <si>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</si>
  <si>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</si>
  <si>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</si>
  <si>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</si>
  <si>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</si>
  <si>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</si>
  <si>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</si>
  <si>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</si>
  <si>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</si>
  <si>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</si>
  <si>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</si>
  <si>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</si>
  <si>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</si>
  <si>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</si>
  <si>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</si>
  <si>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</si>
  <si>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</si>
  <si>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</si>
  <si>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</si>
  <si>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</si>
  <si>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</si>
  <si>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</si>
  <si>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</si>
  <si>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</si>
  <si>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</si>
  <si>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</si>
  <si>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</si>
  <si>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</si>
  <si>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</si>
  <si>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</si>
  <si>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</si>
  <si>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</si>
  <si>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</si>
  <si>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</si>
  <si>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</si>
  <si>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</si>
  <si>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</si>
  <si>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</si>
  <si>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</si>
  <si>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</si>
  <si>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</si>
  <si>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</si>
  <si>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</si>
  <si>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</si>
  <si>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</si>
  <si>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</si>
  <si>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</si>
  <si>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</si>
  <si>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</si>
  <si>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</si>
  <si>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</si>
  <si>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</si>
  <si>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</si>
  <si>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</si>
  <si>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</si>
  <si>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</si>
  <si>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</si>
  <si>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</si>
  <si>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</si>
  <si>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</si>
  <si>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</si>
  <si>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</si>
  <si>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</si>
  <si>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</si>
  <si>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</si>
  <si>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</si>
  <si>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</si>
  <si>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</si>
  <si>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</si>
  <si>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</si>
  <si>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</si>
  <si>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</si>
  <si>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</si>
  <si>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</si>
  <si>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</si>
  <si>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</si>
  <si>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</si>
  <si>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</si>
  <si>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</si>
  <si>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</si>
  <si>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</si>
  <si>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</si>
  <si>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</si>
  <si>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</si>
  <si>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</si>
  <si>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</si>
  <si>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</si>
  <si>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</si>
  <si>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</si>
  <si>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</si>
  <si>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</si>
  <si>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</si>
  <si>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</si>
  <si>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</si>
  <si>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</si>
  <si>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</si>
  <si>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</si>
  <si>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</si>
  <si>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</si>
  <si>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</si>
  <si>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</si>
  <si>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</si>
  <si>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</si>
  <si>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</si>
  <si>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</si>
  <si>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</si>
  <si>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</si>
  <si>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</si>
  <si>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</si>
  <si>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</si>
  <si>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</si>
  <si>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</si>
  <si>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</si>
  <si>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</si>
  <si>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</si>
  <si>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</si>
  <si>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</si>
  <si>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</si>
  <si>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</si>
  <si>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</si>
  <si>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</si>
  <si>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</si>
  <si>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</si>
  <si>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</si>
  <si>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</si>
  <si>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</si>
  <si>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</si>
  <si>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</si>
  <si>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</si>
  <si>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</si>
  <si>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</si>
  <si>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</si>
  <si>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</si>
  <si>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</si>
  <si>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</si>
  <si>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</si>
  <si>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</si>
  <si>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</si>
  <si>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</si>
  <si>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</si>
  <si>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</si>
  <si>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</si>
  <si>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</si>
  <si>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</si>
  <si>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</si>
  <si>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</si>
  <si>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</si>
  <si>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</si>
  <si>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</si>
  <si>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</si>
  <si>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</si>
  <si>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</si>
  <si>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</si>
  <si>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</si>
  <si>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</si>
  <si>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</si>
  <si>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</si>
  <si>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</si>
  <si>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</si>
  <si>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</si>
  <si>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</si>
  <si>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</si>
  <si>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</si>
  <si>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</si>
  <si>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</si>
  <si>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</si>
  <si>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</si>
  <si>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</si>
  <si>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</si>
  <si>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</si>
  <si>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</si>
  <si>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</si>
  <si>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</si>
  <si>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</si>
  <si>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</si>
  <si>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</si>
  <si>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</si>
  <si>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</si>
  <si>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</si>
  <si>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</si>
  <si>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</si>
  <si>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</si>
  <si>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</si>
  <si>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</si>
  <si>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</si>
  <si>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</si>
  <si>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</si>
  <si>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</si>
  <si>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</si>
  <si>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</si>
  <si>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</si>
  <si>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</si>
  <si>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</si>
  <si>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</si>
  <si>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</si>
  <si>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</si>
  <si>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</si>
  <si>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</si>
  <si>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</si>
  <si>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</si>
  <si>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</si>
  <si>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</si>
  <si>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</si>
  <si>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</si>
  <si>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</si>
  <si>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</si>
  <si>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</si>
  <si>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</si>
  <si>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</si>
  <si>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</si>
  <si>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</si>
  <si>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</si>
  <si>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</si>
  <si>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</si>
  <si>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</si>
  <si>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</si>
  <si>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</si>
  <si>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</si>
  <si>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</si>
  <si>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</si>
  <si>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</si>
  <si>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</si>
  <si>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</si>
  <si>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</si>
  <si>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</si>
  <si>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</si>
  <si>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</si>
  <si>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</si>
  <si>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</si>
  <si>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</si>
  <si>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</si>
  <si>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</si>
  <si>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</si>
  <si>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</si>
  <si>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</si>
  <si>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</si>
  <si>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</si>
  <si>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</si>
  <si>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</si>
  <si>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</si>
  <si>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</si>
  <si>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</si>
  <si>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</si>
  <si>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</si>
  <si>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</si>
  <si>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</si>
  <si>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</si>
  <si>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</si>
  <si>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</si>
  <si>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</si>
  <si>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</si>
  <si>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</si>
  <si>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</si>
  <si>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</si>
  <si>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</si>
  <si>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</si>
  <si>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</si>
  <si>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</si>
  <si>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</si>
  <si>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</si>
  <si>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</si>
  <si>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</si>
  <si>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</si>
  <si>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</si>
  <si>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</si>
  <si>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</si>
  <si>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</si>
  <si>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</si>
  <si>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</si>
  <si>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</si>
  <si>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</si>
  <si>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</si>
  <si>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</si>
  <si>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</si>
  <si>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</si>
  <si>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</si>
  <si>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</si>
  <si>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</si>
  <si>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</si>
  <si>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</si>
  <si>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</si>
  <si>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</si>
  <si>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</si>
  <si>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</si>
  <si>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</si>
  <si>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</si>
  <si>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</si>
  <si>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</si>
  <si>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</si>
  <si>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</si>
  <si>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</si>
  <si>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</si>
  <si>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</si>
  <si>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</si>
  <si>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</si>
  <si>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</si>
  <si>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</si>
  <si>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</si>
  <si>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</si>
  <si>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</si>
  <si>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</si>
  <si>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</si>
  <si>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</si>
  <si>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</si>
  <si>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volejbal - bežné transfery</t>
  </si>
  <si>
    <t>592025</t>
  </si>
  <si>
    <t>250001</t>
  </si>
  <si>
    <t>zabezpečenie rozvoja volejbalu na regionálnej úrovni za 1/2025 v zmysle uzatvorenej zmluvy</t>
  </si>
  <si>
    <t>Oblastný výbor Východ, Prešov</t>
  </si>
  <si>
    <t>1322025</t>
  </si>
  <si>
    <t>72</t>
  </si>
  <si>
    <t>stravovanie hráíčky Šterbáková počas sústredenia</t>
  </si>
  <si>
    <t>Spojená škola, Nitra</t>
  </si>
  <si>
    <t>1342025</t>
  </si>
  <si>
    <t>6252100136</t>
  </si>
  <si>
    <t>spoločné prevádzkové náklady za 02/2025 v zmysle uzatvorenej zmluvy</t>
  </si>
  <si>
    <t>Tehelné, a.s., Bratislava</t>
  </si>
  <si>
    <t>1412025</t>
  </si>
  <si>
    <t>042025</t>
  </si>
  <si>
    <t>odmena za služby trénera za mesiac 02/2025 v zmysle uzatvorenej zmluvy</t>
  </si>
  <si>
    <t>Mgr. Martin Hančík, Bratislava</t>
  </si>
  <si>
    <t>1432025</t>
  </si>
  <si>
    <t>272025</t>
  </si>
  <si>
    <t>odmena za služby trénera za mesiac 02/2025 v zmysle  uzatvorenej zmluvy</t>
  </si>
  <si>
    <t>Mgr. Jaroslav Hančák, Bratislava</t>
  </si>
  <si>
    <t>1442025</t>
  </si>
  <si>
    <t>2025002</t>
  </si>
  <si>
    <t>Mgr. Ladislav Ďuriško, Harichovce</t>
  </si>
  <si>
    <t>1452025</t>
  </si>
  <si>
    <t>12025</t>
  </si>
  <si>
    <t>odmena za služby trénera za mesiac 01 -  02/2025 v zmysle  uzatvorenej zmluvy</t>
  </si>
  <si>
    <t>MUDR. Fábry Vladimír, Púchov</t>
  </si>
  <si>
    <t>1462025</t>
  </si>
  <si>
    <t>022025</t>
  </si>
  <si>
    <t>odmena za služby za mesiac 02/2025 v zmysle uzatvorenej zmluvy</t>
  </si>
  <si>
    <t>Martin Májek, Stupava</t>
  </si>
  <si>
    <t>14820205</t>
  </si>
  <si>
    <t>odmena za služby trénera za mesiac 01/2025 v zmysle uzatvorenej zmluvy</t>
  </si>
  <si>
    <t>Radovan Štrbavý, Banská Bystrica</t>
  </si>
  <si>
    <t>1492025</t>
  </si>
  <si>
    <t>22025</t>
  </si>
  <si>
    <t>odmena za služby trénera RD U16 dievčatá za mesiac 02/2025 v zmysle uzatvorenej zmluvy</t>
  </si>
  <si>
    <t>Peter Kašper, Nitra</t>
  </si>
  <si>
    <t>1502025</t>
  </si>
  <si>
    <t>32025</t>
  </si>
  <si>
    <t>TOMTO, s.r.o., Beckov</t>
  </si>
  <si>
    <t>1512025</t>
  </si>
  <si>
    <t>25005</t>
  </si>
  <si>
    <t>Marek Kseňák, Stará Ľubovňa</t>
  </si>
  <si>
    <t>1522025</t>
  </si>
  <si>
    <t>Ján Senko, Stará Ľubovňa</t>
  </si>
  <si>
    <t>1532025</t>
  </si>
  <si>
    <t>20250002</t>
  </si>
  <si>
    <t>Mgr. Tomáš Mačička, Ľubotice</t>
  </si>
  <si>
    <t>1542025</t>
  </si>
  <si>
    <t>2025011</t>
  </si>
  <si>
    <t>odmena za služby za m esiac 02/2025 v zmysle uzatvorenej zmluvy</t>
  </si>
  <si>
    <t>Škola úspechu, s.r.o., Bratislava</t>
  </si>
  <si>
    <t>1562025</t>
  </si>
  <si>
    <t>20250201</t>
  </si>
  <si>
    <t>odmena za služby trénra za mesiac 02/2025 v zmysle uzatvorenej zmluvy</t>
  </si>
  <si>
    <t>PaedDr. Marek Kardoš, Bratislava</t>
  </si>
  <si>
    <t>1572025</t>
  </si>
  <si>
    <t>Mgr. Daniel Bruch, Trenčín</t>
  </si>
  <si>
    <t>1592025</t>
  </si>
  <si>
    <t>202503</t>
  </si>
  <si>
    <t>Mgr. Peter Tholt, Svidník</t>
  </si>
  <si>
    <t>1602025</t>
  </si>
  <si>
    <t>odmena za služby fyzioterapeuta za mesiac 02/2025 v zmysle uzatvorenej zmluvy</t>
  </si>
  <si>
    <t>Boris Dúžek, Dolná Súča</t>
  </si>
  <si>
    <t>1612025</t>
  </si>
  <si>
    <t>20250003</t>
  </si>
  <si>
    <t>Tomáš Lampart, Stará Ľubovňa</t>
  </si>
  <si>
    <t>1632025</t>
  </si>
  <si>
    <t>0625</t>
  </si>
  <si>
    <t>Patrik Šelep, Modra</t>
  </si>
  <si>
    <t>1642025</t>
  </si>
  <si>
    <t>2025001</t>
  </si>
  <si>
    <t>odmena za výkon rozhodcu počas finále Slovenského pohára 15.2.2025 v Žiline</t>
  </si>
  <si>
    <t>RNDr. Igor Porvazník, Vyšné Hágy</t>
  </si>
  <si>
    <t>1652025</t>
  </si>
  <si>
    <t>6032025</t>
  </si>
  <si>
    <t>odmena za služby trénera RD žien Michal Mašek za mesiac 02/2025 v zmysle uzatvorenej zmluvy</t>
  </si>
  <si>
    <t>Image4Sport, Bielsko Biala, Poľsko</t>
  </si>
  <si>
    <t>1662025</t>
  </si>
  <si>
    <t>250002</t>
  </si>
  <si>
    <t>zabezpečenie rozvoja volejbalu na regionálnej úrovni za mesiac 020/2025 v zmysle zmluvy</t>
  </si>
  <si>
    <t>Oblastný výbor, Bratislava</t>
  </si>
  <si>
    <t>1672025</t>
  </si>
  <si>
    <t>202502</t>
  </si>
  <si>
    <t>Juraj Tiňo, Vranov nad Topľou</t>
  </si>
  <si>
    <t>1682025</t>
  </si>
  <si>
    <t>00022025</t>
  </si>
  <si>
    <t>Jaroslav Nosek, Bratislava</t>
  </si>
  <si>
    <t>Ro'bert Hupka, Streženice</t>
  </si>
  <si>
    <t>1702025</t>
  </si>
  <si>
    <t>0022025</t>
  </si>
  <si>
    <t>odmena za služby za mesiac 02/20205 v zmysle uzatvorenej zmluvy</t>
  </si>
  <si>
    <t>Mgr. Slavomír Huba, Humenné</t>
  </si>
  <si>
    <t>1712025</t>
  </si>
  <si>
    <t>odmena za služby fyzio za mesiac 02/2025 v zmysle uzatvorenej zmluvy</t>
  </si>
  <si>
    <t>Mária Franková, Výčapy Opatovce</t>
  </si>
  <si>
    <t>1732025</t>
  </si>
  <si>
    <t>032025</t>
  </si>
  <si>
    <t>odmena za organizáciu podujatia - finále Slovenského pohára 15.2.2025 v Žiline</t>
  </si>
  <si>
    <t>Mgr. Marek Prokeš, Bratislava</t>
  </si>
  <si>
    <t>1742025</t>
  </si>
  <si>
    <t>1762025</t>
  </si>
  <si>
    <t>925</t>
  </si>
  <si>
    <t>odmena za výkon rozhodcu počas zápasu COP 1.3.2025 v Trenčíne</t>
  </si>
  <si>
    <t>Branislav Sekerka, Žilina</t>
  </si>
  <si>
    <t>1772025</t>
  </si>
  <si>
    <t>29000325</t>
  </si>
  <si>
    <t>ubytovanie trénera M.Kardoš  za mesiac 1/2025</t>
  </si>
  <si>
    <t>Stredná športová škola, Trenčín</t>
  </si>
  <si>
    <t>1782025</t>
  </si>
  <si>
    <t>Mgr. Marek Maličký, Nitra</t>
  </si>
  <si>
    <t>1792025</t>
  </si>
  <si>
    <t>Mgr. Rastislav Paňko, Svidník</t>
  </si>
  <si>
    <t>1822025</t>
  </si>
  <si>
    <t>29000225</t>
  </si>
  <si>
    <t>ubytovanie trénera Hupka R. Za mesiac 01/2025</t>
  </si>
  <si>
    <t>1882025</t>
  </si>
  <si>
    <t>012025</t>
  </si>
  <si>
    <t>MSc. Dávid Ferencz, Komárno</t>
  </si>
  <si>
    <t>1902025</t>
  </si>
  <si>
    <t>2025003</t>
  </si>
  <si>
    <t>Josef Mihalco, Kráľová pri Senci</t>
  </si>
  <si>
    <t>1912025</t>
  </si>
  <si>
    <t>25020002</t>
  </si>
  <si>
    <t>FIMORA, s.r.o., Miloslavov</t>
  </si>
  <si>
    <t>1942025</t>
  </si>
  <si>
    <t>Ing. Lukáš Lanča, Klasov</t>
  </si>
  <si>
    <t>1962025</t>
  </si>
  <si>
    <t>Mgr. Ondrej Spišák, Svit</t>
  </si>
  <si>
    <t>1972025</t>
  </si>
  <si>
    <t>Bc. Tomáš Varga, Ružomberok</t>
  </si>
  <si>
    <t>1982025</t>
  </si>
  <si>
    <t>odmena za služby trénera za mesiac 02/2025 v zmysle uzatvorenej zmuvy</t>
  </si>
  <si>
    <t>PhDr. Miriam Čabajová, Liptovský Ján</t>
  </si>
  <si>
    <t>1992025</t>
  </si>
  <si>
    <t>Mgr. Šimon Šimo, Dolné Držkovce</t>
  </si>
  <si>
    <t>2002025</t>
  </si>
  <si>
    <t>PaedDr. Eva Koseková, Bratislava</t>
  </si>
  <si>
    <t>2012025</t>
  </si>
  <si>
    <t>18</t>
  </si>
  <si>
    <t>ubytovanie S.Huba za mesiac 03/2025</t>
  </si>
  <si>
    <t>2022025</t>
  </si>
  <si>
    <t>11</t>
  </si>
  <si>
    <t>2032025</t>
  </si>
  <si>
    <t>12</t>
  </si>
  <si>
    <t>ubytovanie hráčok COP za mesiac 02/2025 5 osôb</t>
  </si>
  <si>
    <t>2042025</t>
  </si>
  <si>
    <t>2025010</t>
  </si>
  <si>
    <t>Maned Slovakia, s.r.o., Trenčín</t>
  </si>
  <si>
    <t>2052025</t>
  </si>
  <si>
    <t>42025</t>
  </si>
  <si>
    <t>odmena za sljužby trénera za mesiac 02/2025 v zmysle uzatvorenej zmluvy</t>
  </si>
  <si>
    <t>Stanislav Demetrovič, Studienka</t>
  </si>
  <si>
    <t>2062025</t>
  </si>
  <si>
    <t>625020213</t>
  </si>
  <si>
    <t>parkovné počas zasadnutí SVF za mesiac 02/2025 v zmysle zmluvy</t>
  </si>
  <si>
    <t>52025</t>
  </si>
  <si>
    <t>odmena za služby trénera za mesiac 02/2025 vzmysle uzatvorenej zmluvy</t>
  </si>
  <si>
    <t>Mgr. Ľubomír Paška, Nitra</t>
  </si>
  <si>
    <t>2082025</t>
  </si>
  <si>
    <t>Adrián Čeervený, Jasov</t>
  </si>
  <si>
    <t>2092025</t>
  </si>
  <si>
    <t>072025</t>
  </si>
  <si>
    <t>odmena za výkon rozhodcu počas zápasu COP 9.2.2025 v Nitre</t>
  </si>
  <si>
    <t>Adam Suchánek, Lutila</t>
  </si>
  <si>
    <t>2102025</t>
  </si>
  <si>
    <t>odmena za služby trénera za mesiac 02/2025 v zmysle uzatovrenej zmluvy</t>
  </si>
  <si>
    <t>Ing. Erik Gábor, Soblahov</t>
  </si>
  <si>
    <t>2122025</t>
  </si>
  <si>
    <t>odmena koordinátora školských súťaží za mesiac 02/2025 v zmysle uzatvorenej zmluvy</t>
  </si>
  <si>
    <t>Mgr. Martina Leskovjanska, Dobšiná</t>
  </si>
  <si>
    <t>2132025</t>
  </si>
  <si>
    <t>Maroš Kumi, Revúca</t>
  </si>
  <si>
    <t>2192025</t>
  </si>
  <si>
    <t>odmena za služťby za mesiac 02/2025 v zmysle uzatvorenej zmluvy</t>
  </si>
  <si>
    <t>Ing. Eva Bieliková, Žiar nad Hronom</t>
  </si>
  <si>
    <t>2212025</t>
  </si>
  <si>
    <t>Mgr. Marek Henček, Levice</t>
  </si>
  <si>
    <t>2242025</t>
  </si>
  <si>
    <t>2025004</t>
  </si>
  <si>
    <t>implementácia služby Membery za mesiac 02/2025 v zmysle zmluvy</t>
  </si>
  <si>
    <t>Softion, Rovinka</t>
  </si>
  <si>
    <t>Dalibor Andrisík, Žilina</t>
  </si>
  <si>
    <t>2282025</t>
  </si>
  <si>
    <t>Kristián Viskup, Myjava</t>
  </si>
  <si>
    <t>2322025</t>
  </si>
  <si>
    <t>29000925</t>
  </si>
  <si>
    <t>ubytovanie trénera M.Kardoš za mesiac 2/2025</t>
  </si>
  <si>
    <t>2332025</t>
  </si>
  <si>
    <t>29001025</t>
  </si>
  <si>
    <t>ubytovanie trénera R.Hupka za mesiac 2/2025</t>
  </si>
  <si>
    <t>2342025</t>
  </si>
  <si>
    <t>refakturácia mzdy vodiča COP za mesiac 02/2025</t>
  </si>
  <si>
    <t>2352025</t>
  </si>
  <si>
    <t>Peter Adamec, Bratislava</t>
  </si>
  <si>
    <t>2372025</t>
  </si>
  <si>
    <t>202500002</t>
  </si>
  <si>
    <t>Alexandra Šišiaková, Medzibrod</t>
  </si>
  <si>
    <t>2402025</t>
  </si>
  <si>
    <t>Michal Hlaváč, Slovenská Ľupča</t>
  </si>
  <si>
    <t>2452025</t>
  </si>
  <si>
    <t>2590003</t>
  </si>
  <si>
    <t>Line Team, s.r.o., Bratislava</t>
  </si>
  <si>
    <t>2502025</t>
  </si>
  <si>
    <t>25030001</t>
  </si>
  <si>
    <t>odmena za služby za mesiac 2.1.-12.1.2025  v zmysle uzatvorenej zmluvy</t>
  </si>
  <si>
    <t>Mária Benediková,Krupina</t>
  </si>
  <si>
    <t>2512025</t>
  </si>
  <si>
    <t>25030002</t>
  </si>
  <si>
    <t>odmena za služby za mesiac 9.-12.2.2025 a 23.2.-26.2.2025   v zmysle uzatvorenej zmluvy</t>
  </si>
  <si>
    <t>2542025</t>
  </si>
  <si>
    <t>1225</t>
  </si>
  <si>
    <t>odmena za výkon rozhodcu počas zápasu COP 22.3.2025 v Trenčíne</t>
  </si>
  <si>
    <t>2552025</t>
  </si>
  <si>
    <t>20250005</t>
  </si>
  <si>
    <t>odmena za výkon rozhodcu počas zápasu COP 22.3.2025 v Nitre</t>
  </si>
  <si>
    <t>Ing. Ľuboš Kohút, Prievidza</t>
  </si>
  <si>
    <t>2562025</t>
  </si>
  <si>
    <t>20250494</t>
  </si>
  <si>
    <t>medaile 1. liga ženy - 20 kusov</t>
  </si>
  <si>
    <t>DEMI Sport plus, s.r.o., Trnava</t>
  </si>
  <si>
    <t>BU022025</t>
  </si>
  <si>
    <t>mzdy zamestnancov za mesiac 01/2025 - počet osôb 8</t>
  </si>
  <si>
    <t>osoba č. 1 - 8</t>
  </si>
  <si>
    <t>dohody o vykonaní práce za mesiac 01/2025 - počet osôb 7</t>
  </si>
  <si>
    <t>osoba č. 9 - 15</t>
  </si>
  <si>
    <t xml:space="preserve">odmeny rozhodcov za mesiac 01/2025 - počet osôb 10 </t>
  </si>
  <si>
    <t>osoba č. 15 - 24</t>
  </si>
  <si>
    <t>zrážková daň za 01/2025</t>
  </si>
  <si>
    <t>daňový úrad</t>
  </si>
  <si>
    <t>odvody do sociálna poisťovňa, Union, Dôvera, VŠZP a daňový úrad za mesiac 01/2025</t>
  </si>
  <si>
    <t>sociálna poisťovňa, Dôvera, Union, VŠZP, daňový úrad</t>
  </si>
  <si>
    <t>BU032025</t>
  </si>
  <si>
    <t>mzdy zamestnancov za mesiac 02/2025 - počet osôb 8</t>
  </si>
  <si>
    <t>dohody o vykonaní práce za mesiac 02/2025 - počet osôb 7</t>
  </si>
  <si>
    <t xml:space="preserve">odmeny rozhodcov za mesiac 02/2025 - počet osôb 10 </t>
  </si>
  <si>
    <t>zrážková daň za 02/2025</t>
  </si>
  <si>
    <t>1472025</t>
  </si>
  <si>
    <t>6252100186</t>
  </si>
  <si>
    <t>prenájom kancelárskych priestorov, SPN + parkovné za 3/2025 v zmysle uzatvorenej zmluvy</t>
  </si>
  <si>
    <t>1752025</t>
  </si>
  <si>
    <t>81</t>
  </si>
  <si>
    <t>ubytovanie, strava počas sústredenia RD U16 dievčatá  23.-26.2.2025 v Nitre - 20 osôb</t>
  </si>
  <si>
    <t>1812025</t>
  </si>
  <si>
    <t>29000125</t>
  </si>
  <si>
    <t>ubytovanie počas sústredenia RDS U16 chlapci 3.-5.1.2025 v Ttenčíne 14 osôb</t>
  </si>
  <si>
    <t>1922025</t>
  </si>
  <si>
    <t>Pavol Nemec, Humenné</t>
  </si>
  <si>
    <t>1932025</t>
  </si>
  <si>
    <t>20250204</t>
  </si>
  <si>
    <t>spracovanie účtovnej a mzdovej agendy za mesiac 02/2025 v zmysle uzatvorenej zmluvy</t>
  </si>
  <si>
    <t>Jana Mrázová Bátiková, Bratislava</t>
  </si>
  <si>
    <t>2152025</t>
  </si>
  <si>
    <t>152025</t>
  </si>
  <si>
    <t>zabezpečenie rozvoja volejbalu na regionálnej úrovni za mesiac 02/2025 v zmysle uzatvorenej zmluvy</t>
  </si>
  <si>
    <t>Oblastný výbor Stred, Žiar nad Hronom</t>
  </si>
  <si>
    <t>2162025</t>
  </si>
  <si>
    <t>9</t>
  </si>
  <si>
    <t>prenájom telocvične počas tréningov COP za mesiac 02/2025</t>
  </si>
  <si>
    <t>Základná škola, Tulipánova, Nitra</t>
  </si>
  <si>
    <t>2025110</t>
  </si>
  <si>
    <t>zabezpečenie rozvoja volejbalu na regionálnej úrovni za mesiac 01/2025 v zmysle uzatvorenej zmluvy</t>
  </si>
  <si>
    <t>Oblastný výbor Západ, Púchov</t>
  </si>
  <si>
    <t>2202025</t>
  </si>
  <si>
    <t>2222025</t>
  </si>
  <si>
    <t>007</t>
  </si>
  <si>
    <t>odmena za služby trénera zam,esiac 02/2025 v zmysle uzatvorenej zmluvy</t>
  </si>
  <si>
    <t>Frederik Gašparovič, Plavecký Štvrtok</t>
  </si>
  <si>
    <t>2232025</t>
  </si>
  <si>
    <t>202574</t>
  </si>
  <si>
    <t>poplatky do medzinárodnej org. CEV - EuroVolley muži a ženy</t>
  </si>
  <si>
    <t>CEV Luxembourg</t>
  </si>
  <si>
    <t>2302025</t>
  </si>
  <si>
    <t>202596</t>
  </si>
  <si>
    <t>poplatky do medzinárodnej organizácie CEV - licencie EURO muži</t>
  </si>
  <si>
    <t>2362025</t>
  </si>
  <si>
    <t>2025111</t>
  </si>
  <si>
    <t>2392025</t>
  </si>
  <si>
    <t>odmena za služby trénera RD za mesiac 03/2025 v zmysle uzatvorenej zmluvy</t>
  </si>
  <si>
    <t>2412025</t>
  </si>
  <si>
    <t>6252100235</t>
  </si>
  <si>
    <t>prenájom kancelárskych priestorov , SPN, parkovné za mesiac 04/2025 v zmysle uzatvorenej zmluvy</t>
  </si>
  <si>
    <t>2422025</t>
  </si>
  <si>
    <t>625010057</t>
  </si>
  <si>
    <t>prenájom parkovacieho miesta 1x</t>
  </si>
  <si>
    <t>Gafobal Group, Bratislava</t>
  </si>
  <si>
    <t>2432025</t>
  </si>
  <si>
    <t>625010058</t>
  </si>
  <si>
    <t>prenájom skladových priestorov + parkovacie miesta za mesiac 04/2025 v zmysle uzatvorenej zmluvy</t>
  </si>
  <si>
    <t>Grafobal Group, Bratislava</t>
  </si>
  <si>
    <t>2472025</t>
  </si>
  <si>
    <t>255514</t>
  </si>
  <si>
    <t>letenky RD beach 28.3.-7.4.2025 8 osôb</t>
  </si>
  <si>
    <t>GlobAmerika, s.r.o., Bratislava</t>
  </si>
  <si>
    <t>2482025</t>
  </si>
  <si>
    <t>105</t>
  </si>
  <si>
    <t>ubytovanie, strava počas sústredenia RD U16 dievčatá 9.-12.3.2025 v Nitre 20 osôb</t>
  </si>
  <si>
    <t>2522025</t>
  </si>
  <si>
    <t>25030003</t>
  </si>
  <si>
    <t>odmena za služby trénera RD U16 9.-12.3.2025 v zmysle uzatvorenej zmluvy</t>
  </si>
  <si>
    <t>Mária Benediková, Krupina</t>
  </si>
  <si>
    <t>2532025</t>
  </si>
  <si>
    <t>062025</t>
  </si>
  <si>
    <t>odmena za služby trénera za mesiac 03/2025 v zmysle uzatvorenej zmluvy</t>
  </si>
  <si>
    <t>Mgr.Martin Hančík, Bratislava</t>
  </si>
  <si>
    <t>2572025</t>
  </si>
  <si>
    <t>82025</t>
  </si>
  <si>
    <t>náklady na zabezpečenie SBS počas zápasu 26.3.2025 v Trnave</t>
  </si>
  <si>
    <t>VO HIT Trnava</t>
  </si>
  <si>
    <t>2582025</t>
  </si>
  <si>
    <t>2592025</t>
  </si>
  <si>
    <t>13250021</t>
  </si>
  <si>
    <t>prenájom technického vybavenia pre potreby SVF v zmysle uzatvorenej zmluvy</t>
  </si>
  <si>
    <t>R.B.X.T., a.s., Skalica</t>
  </si>
  <si>
    <t>2602025</t>
  </si>
  <si>
    <t>2612025</t>
  </si>
  <si>
    <t>0725</t>
  </si>
  <si>
    <t>2622025</t>
  </si>
  <si>
    <t>podpora na rozvoj regionálneho volejbalu na rok 2025 v zmysle uzatvorenej zmluvy</t>
  </si>
  <si>
    <t>2632025</t>
  </si>
  <si>
    <t>052025</t>
  </si>
  <si>
    <t>2652025</t>
  </si>
  <si>
    <t>2662025</t>
  </si>
  <si>
    <t>119</t>
  </si>
  <si>
    <t>ubytovanie, strava  počas sústredenia 3.-6.3.2025 v Nitre  3 osoby</t>
  </si>
  <si>
    <t>2672025</t>
  </si>
  <si>
    <t>0302013325</t>
  </si>
  <si>
    <t>prenájom telocvične za 3/2025 v zmysle objednávky - trénerská akadémia</t>
  </si>
  <si>
    <t>STU - FEI, Bratislava</t>
  </si>
  <si>
    <t>2682025</t>
  </si>
  <si>
    <t>odmena za služby za mesiac 03/2025 v zmysle uzatvorenej zmluvy</t>
  </si>
  <si>
    <t>2692025</t>
  </si>
  <si>
    <t>Róbert Hupka, Streženice</t>
  </si>
  <si>
    <t>2702025</t>
  </si>
  <si>
    <t>2712025</t>
  </si>
  <si>
    <t>2722025</t>
  </si>
  <si>
    <t>00032025</t>
  </si>
  <si>
    <t>odmena za služby  za mesiac 03/2025 v zmysle uzatvorenej zmluvy</t>
  </si>
  <si>
    <t>2732025</t>
  </si>
  <si>
    <t>25011</t>
  </si>
  <si>
    <t>2742025</t>
  </si>
  <si>
    <t>2762025</t>
  </si>
  <si>
    <t>2772025</t>
  </si>
  <si>
    <t>2025076</t>
  </si>
  <si>
    <t>doprava hráčok na zápas COP 8.3.2025</t>
  </si>
  <si>
    <t>Roben Trans, s.r.o., Nitra</t>
  </si>
  <si>
    <t>2782025</t>
  </si>
  <si>
    <t>282025</t>
  </si>
  <si>
    <t>odmena za služby trénera zamesiac 03/2025 v zmysle uzatvorenej zmluvy</t>
  </si>
  <si>
    <t>2792025</t>
  </si>
  <si>
    <t>20250004</t>
  </si>
  <si>
    <t>2802025</t>
  </si>
  <si>
    <t>202505</t>
  </si>
  <si>
    <t>odmena za služby trén era za mesiac 03/2025 v zmysle uzatvorenej zmluvy</t>
  </si>
  <si>
    <t>2812025</t>
  </si>
  <si>
    <t>202531</t>
  </si>
  <si>
    <t>poplatok do medzinárodnej organizácie CEV - za ME U22 dievčatá</t>
  </si>
  <si>
    <t>2822025</t>
  </si>
  <si>
    <t>2025170</t>
  </si>
  <si>
    <t>členské medzinárodná volejbalová organizácia FIVB</t>
  </si>
  <si>
    <t>2832025</t>
  </si>
  <si>
    <t>2025226</t>
  </si>
  <si>
    <t>členské medzinárodná volejbalová organizácia CEV</t>
  </si>
  <si>
    <t>2852025</t>
  </si>
  <si>
    <t>20250301</t>
  </si>
  <si>
    <t>2862025</t>
  </si>
  <si>
    <t>2872025</t>
  </si>
  <si>
    <t>odmena zaslužby trénera za mesiac 03/2025 v zmysle uzatvorenej zmluvy</t>
  </si>
  <si>
    <t>2882025</t>
  </si>
  <si>
    <t>odmena za služby fyzioterapeuta za mesiac 03/2025 v zmysle uzatvorenej zmluvy</t>
  </si>
  <si>
    <t>2892025</t>
  </si>
  <si>
    <t>2902025</t>
  </si>
  <si>
    <t>2912025</t>
  </si>
  <si>
    <t>2025027</t>
  </si>
  <si>
    <t>odmena za služby zamesiac 03/2025 v zmysle uzatvorenej zmluvy</t>
  </si>
  <si>
    <t>2922025</t>
  </si>
  <si>
    <t>20250310</t>
  </si>
  <si>
    <t>spracovanie účtovnej a mzdovej agendy za mesiac 03/2025 v zmysle uzatvorenej zmluvy</t>
  </si>
  <si>
    <t>2932025</t>
  </si>
  <si>
    <t>9042025</t>
  </si>
  <si>
    <t>odmena za služby trénera RD Michal Mašek za mesiac 03/2025 v zmysle uzatvorenej zmluvy</t>
  </si>
  <si>
    <t>2942025</t>
  </si>
  <si>
    <t>62025</t>
  </si>
  <si>
    <t>2992025</t>
  </si>
  <si>
    <t>28</t>
  </si>
  <si>
    <t>ubytovanie S.Huba za mesiac 04/2025</t>
  </si>
  <si>
    <t>3002025</t>
  </si>
  <si>
    <t>28000525</t>
  </si>
  <si>
    <t>stravovanie hráčov COP za mesiac 03/2025 - 19 os.</t>
  </si>
  <si>
    <t>3012025</t>
  </si>
  <si>
    <t>28000625</t>
  </si>
  <si>
    <t>stravovanie hráčov - obedy COP za mesiac 03/2025 3 osoby</t>
  </si>
  <si>
    <t>3022025</t>
  </si>
  <si>
    <t>15</t>
  </si>
  <si>
    <t>prenájom telocvične počas tréningov COP za mesiac 03/2025 v zmysle zmluvy</t>
  </si>
  <si>
    <t>3032025</t>
  </si>
  <si>
    <t>22</t>
  </si>
  <si>
    <t>ubytovanie hráčok COP za mesiac 3/2025 5 osôb</t>
  </si>
  <si>
    <t>3042025</t>
  </si>
  <si>
    <t>21</t>
  </si>
  <si>
    <t>stravovanie hráčok COP za mesiac 3/2025 2 osoby</t>
  </si>
  <si>
    <t>3052025</t>
  </si>
  <si>
    <t>3062025</t>
  </si>
  <si>
    <t>odmena za služby za mesiac 03/2025 v zmysle uzatvorenej zmlvuy</t>
  </si>
  <si>
    <t>3072025</t>
  </si>
  <si>
    <t>625</t>
  </si>
  <si>
    <t>3082025</t>
  </si>
  <si>
    <t>odmena za služby koordinátora školských súťaží za mesiac 03/2025 v zmysle uzatvorenej zmluvy</t>
  </si>
  <si>
    <t>3092025</t>
  </si>
  <si>
    <t>3102025</t>
  </si>
  <si>
    <t>2025000003</t>
  </si>
  <si>
    <t>3112025</t>
  </si>
  <si>
    <t>3122025</t>
  </si>
  <si>
    <t>3142025</t>
  </si>
  <si>
    <t>2025066</t>
  </si>
  <si>
    <t>štatutárny audit za rok 2024 v zmysle zmluvy</t>
  </si>
  <si>
    <t>Audit Alliance, s.r.o., Bratislava</t>
  </si>
  <si>
    <t>3172025</t>
  </si>
  <si>
    <t>odmena za sljužby za mesiac 03/2025 v zmysle uzatvorenej zmluvy</t>
  </si>
  <si>
    <t>TMTO, s.r.o., Beckov</t>
  </si>
  <si>
    <t>3212025</t>
  </si>
  <si>
    <t>975690</t>
  </si>
  <si>
    <t>ubytovanie, strava, služby počas sústredenia RD beach 28.3-7.4.2025 v Turecku - 8 osôb</t>
  </si>
  <si>
    <t>Kahya Hotel, Alanya, Turecko</t>
  </si>
  <si>
    <t>3222025</t>
  </si>
  <si>
    <t>3232025</t>
  </si>
  <si>
    <t>625010084</t>
  </si>
  <si>
    <t xml:space="preserve">parkovacie miesto 1x za mesiac 05/2025 </t>
  </si>
  <si>
    <t>3242025</t>
  </si>
  <si>
    <t>625010083</t>
  </si>
  <si>
    <t>prenájom skladových priestorov a 2  parkovacie miesta za 05/2025</t>
  </si>
  <si>
    <t>3252025</t>
  </si>
  <si>
    <t>314</t>
  </si>
  <si>
    <t>strava, ubytovanie - účastnícky poplatok RD U16 dievčatá - KME Maribor</t>
  </si>
  <si>
    <t>Hotel Draš, Maribor</t>
  </si>
  <si>
    <t>3262025</t>
  </si>
  <si>
    <t>625020279</t>
  </si>
  <si>
    <t>parkovné počas zasadnutí SVF za mesiac 3/2025</t>
  </si>
  <si>
    <t>3272025</t>
  </si>
  <si>
    <t>odmena koordinátora školských súťaží za mesiac 03/2025 v zmysle uzatvorenej zmluvy</t>
  </si>
  <si>
    <t>3292025</t>
  </si>
  <si>
    <t>2025016</t>
  </si>
  <si>
    <t>082025</t>
  </si>
  <si>
    <t>záloha letenky Viedeň - Marseille - Viedeň 22.4.-27.4.2025 KME Avignon RD U16 chlapci  20 osôb</t>
  </si>
  <si>
    <t>Travel Services, s.r.o., Bratislava</t>
  </si>
  <si>
    <t>3302025</t>
  </si>
  <si>
    <t>25018</t>
  </si>
  <si>
    <t xml:space="preserve">letenky Viedeň - Marseille - Viedeň 22.4.-27.4.2025 KME Avignon RD U16 chlapci  20 osôb - vyúčtovanie </t>
  </si>
  <si>
    <t>3312025</t>
  </si>
  <si>
    <t>20250137</t>
  </si>
  <si>
    <t>zdravotné zabezpečenie pre RD RDU16 chlapci a dievčatá - KME</t>
  </si>
  <si>
    <t>IN Sport, s.r.o., Bratislava</t>
  </si>
  <si>
    <t>3322025</t>
  </si>
  <si>
    <t>122025</t>
  </si>
  <si>
    <t>odmena rozhodcu počas zápasu COP Nitra 12.4.2025 v Nitre</t>
  </si>
  <si>
    <t>3332025</t>
  </si>
  <si>
    <t>2025008</t>
  </si>
  <si>
    <t>Membery - modul UP Basic za mesiac 3/2025 v zmysle zmluvy</t>
  </si>
  <si>
    <t>3342025</t>
  </si>
  <si>
    <t>250106</t>
  </si>
  <si>
    <t>doprava hráíčov COP Trenčín na zápas Trenčín - Trnava a späť 5.4. a 6.4.2025</t>
  </si>
  <si>
    <t>Sun Bus, s.r.o., Trenčín</t>
  </si>
  <si>
    <t>3352025</t>
  </si>
  <si>
    <t>3362025</t>
  </si>
  <si>
    <t>3372025</t>
  </si>
  <si>
    <t>2025012</t>
  </si>
  <si>
    <t>refakturácia nákladov za mzdu vodiča COP Trenčín za mesiac 03/2025</t>
  </si>
  <si>
    <t>3392025</t>
  </si>
  <si>
    <t>008</t>
  </si>
  <si>
    <t>odmena za služby trénera za mesiac 03/2025 v zmysle uzatvorenej zmlvuy</t>
  </si>
  <si>
    <t>3402025</t>
  </si>
  <si>
    <t>3412025</t>
  </si>
  <si>
    <t>3432025</t>
  </si>
  <si>
    <t>20250662</t>
  </si>
  <si>
    <t>ocenenia súťaže Extraliga - poháre 6 kusov</t>
  </si>
  <si>
    <t>3452025</t>
  </si>
  <si>
    <t>20250667</t>
  </si>
  <si>
    <t>3482025</t>
  </si>
  <si>
    <t>0120</t>
  </si>
  <si>
    <t>ubytovanie, strava počas PZ s Rakúskom 19.-21.4.2025 v Tenčíne /RD U16 chlapci/</t>
  </si>
  <si>
    <t>Beckovská 6847, s.r.o., Trenčín</t>
  </si>
  <si>
    <t>3512025</t>
  </si>
  <si>
    <t>2025043</t>
  </si>
  <si>
    <t>papierová taška  na Festival  mládeže 250 kusov</t>
  </si>
  <si>
    <t>Ateliér CMYK, Senica</t>
  </si>
  <si>
    <t>3522025</t>
  </si>
  <si>
    <t>255694</t>
  </si>
  <si>
    <t>letenky na turnaj RD beach  Viedeň - Peking a späť 25.4.-6.5.2025 2 osoby</t>
  </si>
  <si>
    <t>3532025</t>
  </si>
  <si>
    <t>13250034</t>
  </si>
  <si>
    <t>prenájom technického vybavenia na podujatia SVF v zmysle zmluvy</t>
  </si>
  <si>
    <t>3592025</t>
  </si>
  <si>
    <t>7525</t>
  </si>
  <si>
    <t>FF Volley, Francúzko</t>
  </si>
  <si>
    <t>3612025</t>
  </si>
  <si>
    <t>odmena za služby lektora počas školenia  29.3.2025 v Bratislave</t>
  </si>
  <si>
    <t>3682025</t>
  </si>
  <si>
    <t>25000006</t>
  </si>
  <si>
    <t>odmena za výkon rozhodcu počas PZ RD U16 chlapci  SVK - Rakúsko 20.4.2025 v Trenčíne</t>
  </si>
  <si>
    <t>Ing. Boris Kováč, Piešťany</t>
  </si>
  <si>
    <t>3742025</t>
  </si>
  <si>
    <t>Mgr. Michal Hlaváč, Slovenská Ľupča</t>
  </si>
  <si>
    <t>092025</t>
  </si>
  <si>
    <t xml:space="preserve">ubytovanie, strava,služby počas sústredenia RD U16 dievčatá 17.-23.4.2025 v Liptovskom Hrádku - 19 os. - záloha </t>
  </si>
  <si>
    <t>DAVLIN, s.r.o., Liptovský Hrádok</t>
  </si>
  <si>
    <t>3752025</t>
  </si>
  <si>
    <t>2025036</t>
  </si>
  <si>
    <t>ubytovanie, strava,služby počas sústredenia RD U16 dievčatá 17.-23.4.2025 v Liptovskom Hrádku - 19 os. - vyúčtovanie</t>
  </si>
  <si>
    <t>BU042025</t>
  </si>
  <si>
    <t>náklady na sústredenie RD U16 dievčatá 9.-12.3.2025 v Nitre - strava večera 21 osôb</t>
  </si>
  <si>
    <t>náklady na činnosť COP Nitra za mesiac 03/2025 - fyzioterapia, regenerácia, zdravotné zabezpečenie, stravovanie počas zápasu</t>
  </si>
  <si>
    <t>náklady na činnosť COP Trenčín za mesiac 03/2025 - stravovanie hráčov, zdravotné zabezpečenie, doprava, ubytovanie hráča</t>
  </si>
  <si>
    <t>náklady na sústredenie RD beach 28.3.-7.4.2025 v Alanya - ubytovanie, strava, cestovné náklady na letisko a z letiska 8 osôb</t>
  </si>
  <si>
    <t>Mgr. Michaela Cibulová</t>
  </si>
  <si>
    <t>mzdy zamestnancov za mesiac 03/2025 8 osôb</t>
  </si>
  <si>
    <t>osoba číslo 1 - 8</t>
  </si>
  <si>
    <t>odvody do sociálna poisťovňa, Union, Dôvera, VŠZP a daňový úrad za mesiac 02/2025</t>
  </si>
  <si>
    <t>odvody do sociálna poisťovňa, Union, Dôvera, VŠZP a daňový úrad za mesiac 03/2025</t>
  </si>
  <si>
    <t>odmena rozhodcov zamesiac 03/2025 - 11 osôb</t>
  </si>
  <si>
    <t>osoba číslo 9 -19</t>
  </si>
  <si>
    <t>zrážková daň za 03/2025</t>
  </si>
  <si>
    <t>dohody o vykonaní práce za mesiac 03/2025 - 7 os.</t>
  </si>
  <si>
    <t>osoba číslo 20 - 26</t>
  </si>
  <si>
    <t>2952025</t>
  </si>
  <si>
    <t>172025</t>
  </si>
  <si>
    <t>zabezpečenia rozvoja volejbalu na regionálnej úrovni za mesiac 03/2025 v zmysle uzatvorenej zmluvy</t>
  </si>
  <si>
    <t>2962025</t>
  </si>
  <si>
    <t>162025</t>
  </si>
  <si>
    <t>zabezpečenie rozvoja volejbalu na regionálnej úrovni - činnosť 2025 v zmysle uzatvorenej zmluvy</t>
  </si>
  <si>
    <t>3382025</t>
  </si>
  <si>
    <t>29001225</t>
  </si>
  <si>
    <t>ubytovanie trénerov - Hupka R., Kardoš M. za mesiac 03/2025</t>
  </si>
  <si>
    <t>3442025</t>
  </si>
  <si>
    <t>20250401</t>
  </si>
  <si>
    <t>spracovanie účtovnej a mzdovej agendy - spracovanie DP a audit účtovnej závierky za rok 2024</t>
  </si>
  <si>
    <t>3502025</t>
  </si>
  <si>
    <t>31025245</t>
  </si>
  <si>
    <t>prenájom externého skladu za obdobie 1-3/2025</t>
  </si>
  <si>
    <t>DSV Solutions Slovakia, s.r.o., Senec</t>
  </si>
  <si>
    <t>3542025</t>
  </si>
  <si>
    <t>252419</t>
  </si>
  <si>
    <t>náklady na činnosť AVR sezona 2024/25 v zmysle uzatvorenej zmluvy 2.splátka</t>
  </si>
  <si>
    <t>Asociácia volejbalových rozhodcov, Bratislava</t>
  </si>
  <si>
    <t>3552025</t>
  </si>
  <si>
    <t>252420</t>
  </si>
  <si>
    <t>príspevok na materiálne zabezečenie rozhodcov v sezóne 2024/25 v zmysle uzatvorenej zmluvy</t>
  </si>
  <si>
    <t>3582025</t>
  </si>
  <si>
    <t>32028</t>
  </si>
  <si>
    <t>zabezpečenie rozvoja volejbalu na regionálnej úrovni ua 03/2025 v zmysle uzatvorenej zmluvy</t>
  </si>
  <si>
    <t>3602025</t>
  </si>
  <si>
    <t>2025061</t>
  </si>
  <si>
    <t>doprava hráčok RD U16 dievčatá na sústredenie do Liptovského Hrádka 15.-17.4.2025</t>
  </si>
  <si>
    <t>Peter Mitrega - MIMI, Liptovský Hrádok</t>
  </si>
  <si>
    <t>3622025</t>
  </si>
  <si>
    <t>2504096</t>
  </si>
  <si>
    <t>ubytovanie hráčov RD U16 chlapci počas sústredenia 17.-22.4.2025 v Trenčíne - 17 osôb</t>
  </si>
  <si>
    <t>Stredná odborná škola dopravná, Trenčín</t>
  </si>
  <si>
    <t>3632025</t>
  </si>
  <si>
    <t>250003</t>
  </si>
  <si>
    <t>zabezpečenie rozvoja volejbalu na regionálnej úrovni za mesiac 03/2025 v zmysle uzatvorenej zmluvy</t>
  </si>
  <si>
    <t>3692025</t>
  </si>
  <si>
    <t>odmena za služby trénera za mesiac 04/2025 v zmysle uzatvorenej zmluvy</t>
  </si>
  <si>
    <t>3722025</t>
  </si>
  <si>
    <t>2590005</t>
  </si>
  <si>
    <t>3782025</t>
  </si>
  <si>
    <t>20250427</t>
  </si>
  <si>
    <t>odmena za výkon rozhodcu počas PZ RD U16 chlapci 19.4.2025 v Trenčíne</t>
  </si>
  <si>
    <t>Fedor Tiršel, Nové Mesto nad Váhom</t>
  </si>
  <si>
    <t>3802025</t>
  </si>
  <si>
    <t>3812025</t>
  </si>
  <si>
    <t>3822025</t>
  </si>
  <si>
    <t>25019</t>
  </si>
  <si>
    <t>poplatok za extra batožinu Viedeň - Marseille 22.-27.4.2025 1 osoba RD U16 chlapci KME</t>
  </si>
  <si>
    <t>3832025</t>
  </si>
  <si>
    <t>25012</t>
  </si>
  <si>
    <t>3842025</t>
  </si>
  <si>
    <t>2025005</t>
  </si>
  <si>
    <t>250195</t>
  </si>
  <si>
    <t>doprava hráčok RD U16 dievčatá na KME L.Hrádok - Maribor - Nitra 23.-28.4.2025</t>
  </si>
  <si>
    <t>Stanislav Bohdan, Trnava</t>
  </si>
  <si>
    <t>3862025</t>
  </si>
  <si>
    <t>3872025</t>
  </si>
  <si>
    <t>odmena za služby za mesiac 04/2025 v zmysle uzatvorenej zmluvy</t>
  </si>
  <si>
    <t>3882025</t>
  </si>
  <si>
    <t>3892025</t>
  </si>
  <si>
    <t>292025</t>
  </si>
  <si>
    <t>3902025</t>
  </si>
  <si>
    <t>3912025</t>
  </si>
  <si>
    <t>255728</t>
  </si>
  <si>
    <t>letenky na turnaj FIVB Beach v Číne 20.5.-27.5.2025 2 osoby</t>
  </si>
  <si>
    <t>3932025</t>
  </si>
  <si>
    <t>255757</t>
  </si>
  <si>
    <t>letenky na turnaj beach 6.5.-11.5.2025</t>
  </si>
  <si>
    <t>3942025</t>
  </si>
  <si>
    <t>250123</t>
  </si>
  <si>
    <t>doprava hráčov RD U16 chlapci  na letisko a z letiska Schwechat 22. a 27.4.2025</t>
  </si>
  <si>
    <t>3952025</t>
  </si>
  <si>
    <t>202504</t>
  </si>
  <si>
    <t>3962025</t>
  </si>
  <si>
    <t>0042025</t>
  </si>
  <si>
    <t>odmena za  služby za mesiac 04/2025 v zmysle uzatvorenej zmluvy</t>
  </si>
  <si>
    <t>3972025</t>
  </si>
  <si>
    <t>0825</t>
  </si>
  <si>
    <t>3982025</t>
  </si>
  <si>
    <t>3992025</t>
  </si>
  <si>
    <t>250004</t>
  </si>
  <si>
    <t>zabezpečenie rozvoja volejbalu na regionálnej úrovni za mesiac 04/2025 v zmysle uzatvorenej zmluvy</t>
  </si>
  <si>
    <t>4002025</t>
  </si>
  <si>
    <t>4012025</t>
  </si>
  <si>
    <t>odmena za služby trénera za mesiac 04/2025 v zmysle uzatvorenej zmlvuy</t>
  </si>
  <si>
    <t>4032025</t>
  </si>
  <si>
    <t>odmena za služby hlavného štatistika za mesiac 04/2025 COP + RD U16  v zmysle  uzatvorenej zmluvy</t>
  </si>
  <si>
    <t>4042025</t>
  </si>
  <si>
    <t>odmena za služby trénera za mesiac 04/2025 v zmysle  uzatvorenej zmluvy</t>
  </si>
  <si>
    <t>4052025</t>
  </si>
  <si>
    <t>8052025</t>
  </si>
  <si>
    <t>odmena za služby trénera RD žien Michal Mašek  za mesiac 04/2025 v zmysle uzatvorenej zmluvy</t>
  </si>
  <si>
    <t>Image 4Sport, Bielsko Biala</t>
  </si>
  <si>
    <t>4072025</t>
  </si>
  <si>
    <t>4082025</t>
  </si>
  <si>
    <t>4092025</t>
  </si>
  <si>
    <t>202507</t>
  </si>
  <si>
    <t>4102025</t>
  </si>
  <si>
    <t>odmena za služby fyzioterapeuta za mesiac 04/2025 v zmysle uzatvorenej zmluvy</t>
  </si>
  <si>
    <t>4112025</t>
  </si>
  <si>
    <t>4122025</t>
  </si>
  <si>
    <t>4132025</t>
  </si>
  <si>
    <t>72025</t>
  </si>
  <si>
    <t>4142025</t>
  </si>
  <si>
    <t>4152025</t>
  </si>
  <si>
    <t>00042025</t>
  </si>
  <si>
    <t>4162025</t>
  </si>
  <si>
    <t>4172025</t>
  </si>
  <si>
    <t>4182025</t>
  </si>
  <si>
    <t>202403</t>
  </si>
  <si>
    <t>športový materiál ERREA</t>
  </si>
  <si>
    <t>Errea Sport Italy</t>
  </si>
  <si>
    <t>4192025</t>
  </si>
  <si>
    <t>4202025</t>
  </si>
  <si>
    <t>4222025</t>
  </si>
  <si>
    <t>2025124</t>
  </si>
  <si>
    <t>doprava hráčok COP na zápasy za mesiac 04/2025 v zmysle rozpisu na FA</t>
  </si>
  <si>
    <t>4232025</t>
  </si>
  <si>
    <t>4272025</t>
  </si>
  <si>
    <t>odmena za sljužby trénera za mesiac 04/2025 v zmysle uzatvorenej zmluvy</t>
  </si>
  <si>
    <t>4282025</t>
  </si>
  <si>
    <t>4332025</t>
  </si>
  <si>
    <t>102025</t>
  </si>
  <si>
    <t>odmena za videochallenge operátora počas zápasov Extraligy za 3-4/2025</t>
  </si>
  <si>
    <t>4342025</t>
  </si>
  <si>
    <t>2025041</t>
  </si>
  <si>
    <t>odmena za videochallenge operátora počas zápasov Extraligy za 4/2025</t>
  </si>
  <si>
    <t>Primeira, s.r.o., Bratislava</t>
  </si>
  <si>
    <t>4352025</t>
  </si>
  <si>
    <t>202509</t>
  </si>
  <si>
    <t>Tereza Podhradská, Bratislava</t>
  </si>
  <si>
    <t>4362025</t>
  </si>
  <si>
    <t>2025029</t>
  </si>
  <si>
    <t>odmena za služby za mesiac 04/2025 v zmysle uzatvorenej zmlvuy</t>
  </si>
  <si>
    <t>4372025</t>
  </si>
  <si>
    <t>4382025</t>
  </si>
  <si>
    <t>2025022</t>
  </si>
  <si>
    <t>4402025</t>
  </si>
  <si>
    <t>20250403</t>
  </si>
  <si>
    <t>odmena za spracovanie účtovnej a mzdovej agendy za mesiac 04/2025 v zmysle uzatvorenej zmluvy</t>
  </si>
  <si>
    <t>4412025</t>
  </si>
  <si>
    <t>ubytovanie S.Huba COP za mesic 5/2025</t>
  </si>
  <si>
    <t>4422025</t>
  </si>
  <si>
    <t>ubytovanie hráčok COP za mesiac 04/2025 5 osôb</t>
  </si>
  <si>
    <t>4432025</t>
  </si>
  <si>
    <t>31</t>
  </si>
  <si>
    <t>stravovanie hráčky COP za 4/2025</t>
  </si>
  <si>
    <t>4442025</t>
  </si>
  <si>
    <t>20250171</t>
  </si>
  <si>
    <t>zdravotné zabezpečenie pre RD</t>
  </si>
  <si>
    <t>4482025</t>
  </si>
  <si>
    <t>25040001</t>
  </si>
  <si>
    <t>odmena za služby trénera zamesiac 04/2025 v zmysle uzatvorenej zmluvy</t>
  </si>
  <si>
    <t>4512025</t>
  </si>
  <si>
    <t>odmena za služby trénera za mesiac 04/2025 v zmylse uzatvorenej zmluvy</t>
  </si>
  <si>
    <t>4522025</t>
  </si>
  <si>
    <t>Adrián Červený, Jasov</t>
  </si>
  <si>
    <t>4532025</t>
  </si>
  <si>
    <t>22100165</t>
  </si>
  <si>
    <t>odmena za obsluhu challenge počas zápasov extraligy 3-4/2025</t>
  </si>
  <si>
    <t>Andrej Bartošovič, Jaslovské Bohunice</t>
  </si>
  <si>
    <t>4542025</t>
  </si>
  <si>
    <t>odmena za služby koordinátora šk.súťaží za mesiac 04/2025 v zmysle uzatvorenej zmluvy</t>
  </si>
  <si>
    <t>4552025</t>
  </si>
  <si>
    <t>4562025</t>
  </si>
  <si>
    <t>20250798</t>
  </si>
  <si>
    <t>trofeje,medaile - finálové turnaje Majstrostiev SR</t>
  </si>
  <si>
    <t>4582025</t>
  </si>
  <si>
    <t>625020315</t>
  </si>
  <si>
    <t>parkovanie počas zasadnutí SVF za 4/2025</t>
  </si>
  <si>
    <t>4592025</t>
  </si>
  <si>
    <t>2025009</t>
  </si>
  <si>
    <t>služby Membery za mesiac 04/2025 v zmysle zmluvy</t>
  </si>
  <si>
    <t>4622025</t>
  </si>
  <si>
    <t>4662025</t>
  </si>
  <si>
    <t>2025266</t>
  </si>
  <si>
    <t>poplatok do medzinárodnej organizácie CEV - poplatok Zlatá EL žien</t>
  </si>
  <si>
    <t>4732025</t>
  </si>
  <si>
    <t>28000925</t>
  </si>
  <si>
    <t>stravovanie hráčov COP - obedy za mesiac 04/2025 2 osoby</t>
  </si>
  <si>
    <t>4742025</t>
  </si>
  <si>
    <t>625010108</t>
  </si>
  <si>
    <t xml:space="preserve">prenájom parkovacieho miesta 1x </t>
  </si>
  <si>
    <t>4752025</t>
  </si>
  <si>
    <t>625010107</t>
  </si>
  <si>
    <t>prenájom skladových priestorov, SPN, parkovné za mesiac 6/2025</t>
  </si>
  <si>
    <t>4812025</t>
  </si>
  <si>
    <t>odmena za výkon technického delegáta počas finále extraligy</t>
  </si>
  <si>
    <t>4822025</t>
  </si>
  <si>
    <t>odmena za sljužby za mesiac 04/2025 v zmysle uzatvorenej zmluvy</t>
  </si>
  <si>
    <t>4832025</t>
  </si>
  <si>
    <t>202500004</t>
  </si>
  <si>
    <t>4842025</t>
  </si>
  <si>
    <t>20250465</t>
  </si>
  <si>
    <t>preprava taraflex - finále MSR 6.5.2025 a 14.5.2025</t>
  </si>
  <si>
    <t>Albera, s.r.o., Bratislava</t>
  </si>
  <si>
    <t>4862025</t>
  </si>
  <si>
    <t>4872025</t>
  </si>
  <si>
    <t>20250873</t>
  </si>
  <si>
    <t>ocenenia Gala večer - Volejbalista roka 2024 19.5.2025</t>
  </si>
  <si>
    <t>4882025</t>
  </si>
  <si>
    <t>20250872</t>
  </si>
  <si>
    <t>trofeje - Volejbalista roka 2ks</t>
  </si>
  <si>
    <t>4912025</t>
  </si>
  <si>
    <t>ubytovanie, strava počas sústredenia a prípravného zápasu 15.-17.4.2025 v Přerove - 22 osôb</t>
  </si>
  <si>
    <t>Volejbal Přerov</t>
  </si>
  <si>
    <t>4932025</t>
  </si>
  <si>
    <t>20250193</t>
  </si>
  <si>
    <t>4942025</t>
  </si>
  <si>
    <t>20250883</t>
  </si>
  <si>
    <t>športový materiál - tričká 60 ks - ZEL muži a ženy</t>
  </si>
  <si>
    <t>4952025</t>
  </si>
  <si>
    <t>2025018</t>
  </si>
  <si>
    <t>prenájom ŠH počas tréningov za 04/2025</t>
  </si>
  <si>
    <t>4962025</t>
  </si>
  <si>
    <t>29001425</t>
  </si>
  <si>
    <t>ubytovanie trénera R.Hupka, M.Kardoš za mesiac 04/2025</t>
  </si>
  <si>
    <t>4972025</t>
  </si>
  <si>
    <t>20250015</t>
  </si>
  <si>
    <t>prevoz materiálu na sústredenie RD mužov do Púchova 15.5.2025</t>
  </si>
  <si>
    <t>Andrej Beták, Trenčín</t>
  </si>
  <si>
    <t>5002025</t>
  </si>
  <si>
    <t>5012025</t>
  </si>
  <si>
    <t>5022025</t>
  </si>
  <si>
    <t>účastnícky poplatok ZEL ženy - extra osoba 30.5.-2.6.2025</t>
  </si>
  <si>
    <t>Hellenic Volleyball Federation, Ateny</t>
  </si>
  <si>
    <t>5032025</t>
  </si>
  <si>
    <t>2025007</t>
  </si>
  <si>
    <t>cestovné na zasadnutie Rady mládeže 6.5.2025 - Poprad - BA - Poprad</t>
  </si>
  <si>
    <t>Andrej Vojčík, Poprad</t>
  </si>
  <si>
    <t>5052025</t>
  </si>
  <si>
    <t>6252100350</t>
  </si>
  <si>
    <t>prenájom miestnosti počas zasadnutia klubov SVF - 13.5.2025 v Bratislave</t>
  </si>
  <si>
    <t>6252100365</t>
  </si>
  <si>
    <t>spoločné prevádzkové náklady - parkovanie 9x za 1.štvrťrok 2025</t>
  </si>
  <si>
    <t>5082025</t>
  </si>
  <si>
    <t>2500067</t>
  </si>
  <si>
    <t>prenájom učebne počas školenia trénervo beach 17.5.2025 v Bratislave</t>
  </si>
  <si>
    <t>Panaeurópska VŠ, Bratislava</t>
  </si>
  <si>
    <t>5092025</t>
  </si>
  <si>
    <t>250101625</t>
  </si>
  <si>
    <t>spotrebný materiál  - kancelárske potreby</t>
  </si>
  <si>
    <t>Towdy,s.r.o., Bratislava</t>
  </si>
  <si>
    <t>5102025</t>
  </si>
  <si>
    <t>25007</t>
  </si>
  <si>
    <t>práce súvisiace so správou registratúry - archív</t>
  </si>
  <si>
    <t>Archive Data, s.r.o., Bratislava</t>
  </si>
  <si>
    <t>5112025</t>
  </si>
  <si>
    <t>255891</t>
  </si>
  <si>
    <t>letenky Dusseldorf  18.-27.7.2025 3 osoby - beach</t>
  </si>
  <si>
    <t>ZFA122025</t>
  </si>
  <si>
    <t>letenky Budapešť - Tessolaniki a späť RD ženy 30.5.-2.6.2025 21 osôb - záloha</t>
  </si>
  <si>
    <t>5182025</t>
  </si>
  <si>
    <t>25023</t>
  </si>
  <si>
    <t>letenky Budapešť - Tessolaniki a späť RD ženy 30.5.-2.6.2025 21 osôb - doplatok</t>
  </si>
  <si>
    <t>5222025</t>
  </si>
  <si>
    <t>20250008</t>
  </si>
  <si>
    <t>odmena za výkon rozhodcu počas finále MSR 9.-11.52025 Prešov</t>
  </si>
  <si>
    <t>Bc. Martin Smolko, Svidník</t>
  </si>
  <si>
    <t>5232025</t>
  </si>
  <si>
    <t>202506</t>
  </si>
  <si>
    <t>odmena za výkon  rozhodcu počas finále MSR juniorov  9.-11.52025 Prešov</t>
  </si>
  <si>
    <t>Mgr. Maroš Sopko, Prešov</t>
  </si>
  <si>
    <t>5242025</t>
  </si>
  <si>
    <t>2507</t>
  </si>
  <si>
    <t>odmena za výkon rozhodcu počas finále MSR junioriek 10.-11.5.2025 Levice</t>
  </si>
  <si>
    <t>Martin Hrčka, Lutila</t>
  </si>
  <si>
    <t>5252025</t>
  </si>
  <si>
    <t>25050006</t>
  </si>
  <si>
    <t>Pavol Andrejčák, Nemecká nad Hronom</t>
  </si>
  <si>
    <t>5262025</t>
  </si>
  <si>
    <t>1025</t>
  </si>
  <si>
    <t>Petra Myšková, Ďurkov</t>
  </si>
  <si>
    <t>5272025</t>
  </si>
  <si>
    <t>09052025</t>
  </si>
  <si>
    <t>Oleg Blicha, Humenné</t>
  </si>
  <si>
    <t>5282025</t>
  </si>
  <si>
    <t>25110008</t>
  </si>
  <si>
    <t>Ing. Ivan Hudák, Spišská Nová Ves</t>
  </si>
  <si>
    <t>5292025</t>
  </si>
  <si>
    <t>20250007</t>
  </si>
  <si>
    <t>odmena za výkon  rozhodcu počas finále MSR kadetiek 16.-18.5.2025 v Žiline</t>
  </si>
  <si>
    <t>Mgr. Ľuboš Kohút, Prievidza</t>
  </si>
  <si>
    <t>5302025</t>
  </si>
  <si>
    <t>182025</t>
  </si>
  <si>
    <t>odmena za výkon  rozhodcu počas finále MSR junioriek  10.-11.5.2025 Levice</t>
  </si>
  <si>
    <t>PaedDr. Peter Toman, Biely Kostol</t>
  </si>
  <si>
    <t>5312025</t>
  </si>
  <si>
    <t>20250017</t>
  </si>
  <si>
    <t>Andrii Yurlov, Žilina</t>
  </si>
  <si>
    <t>5322025</t>
  </si>
  <si>
    <t>192025</t>
  </si>
  <si>
    <t>Ing. Fedor Hnát, Martin</t>
  </si>
  <si>
    <t>5332025</t>
  </si>
  <si>
    <t>2025</t>
  </si>
  <si>
    <t>5342025</t>
  </si>
  <si>
    <t>Miroslav Orolim, Veličná</t>
  </si>
  <si>
    <t>5352025</t>
  </si>
  <si>
    <t>odmena za výkon rozhodcu počas finále MSR kadetov 17.-18.5.2025 Nové Mesto nad Váhom</t>
  </si>
  <si>
    <t>5362025</t>
  </si>
  <si>
    <t>250101415</t>
  </si>
  <si>
    <t>kamera Panasonic pre potreby RD 1 kus</t>
  </si>
  <si>
    <t>PRO.Laika, s.r.o., Bratislava</t>
  </si>
  <si>
    <t>5372025</t>
  </si>
  <si>
    <t>40052025</t>
  </si>
  <si>
    <t>zdravotné ošetrenie MRI hráča RD mužov - Lamanec 22.5.2025</t>
  </si>
  <si>
    <t>Helimed Diagnosstic Imaginy</t>
  </si>
  <si>
    <t>5382025</t>
  </si>
  <si>
    <t>13250044</t>
  </si>
  <si>
    <t>prenájom technického zariadenia počas podujatí organizovaných SVF v zmysle zmluvy</t>
  </si>
  <si>
    <t>5402025</t>
  </si>
  <si>
    <t>5552025</t>
  </si>
  <si>
    <t>5411127955</t>
  </si>
  <si>
    <t>záznamové zariadenie Aver Media Live 1 kus</t>
  </si>
  <si>
    <t>Alza SK, s.r.o., Bratislava</t>
  </si>
  <si>
    <t>BU052025</t>
  </si>
  <si>
    <t>náklady na sústredenie RD U16 dievčatá 15.-23.4.2025 Liptovský Hrádok - snack, zdravotné zabezpečenie, pranie dresov, regenerácia hráčok -19 osôb</t>
  </si>
  <si>
    <t>náklady na činnosť COP za mesiac 04/2025 - poštovné, zdravotné zabezpečenie, stravovanie počas zápasov - 15 osôb</t>
  </si>
  <si>
    <t>náklady počas  sústredenia  RDU16 chlapci 17.-27.4.2025 v Trenčíne - stravovanie hráčov 17 osôb</t>
  </si>
  <si>
    <t>náklady na činnosť COP za mesiac 4/2025 - stravovanie hráčov, spotrebný materiál, regenerácia hráčov, ubytovanie 1 osoba, spotrebný materiál, poštovné - 29 osôb</t>
  </si>
  <si>
    <t>účastnícky poplatok Nations Cup Balikesir 21.-24.5.2025 - 5 osôb</t>
  </si>
  <si>
    <t>Balikesir Buyuksewhir Belediyesi</t>
  </si>
  <si>
    <t>mzdy zamestnancov za mesiac 04/2025 8 osôb</t>
  </si>
  <si>
    <t>odmena rozhodcov zamesiac 04/2025 - 11 osôb</t>
  </si>
  <si>
    <t>zrážková daň za 04/2025</t>
  </si>
  <si>
    <t>dohody o vykonaní práce za mesiac 04/2025 - 7 os.</t>
  </si>
  <si>
    <t>príspevok na regeneráciu hráča RD mužov v zmysle uzatvorenej zmluvy o podpore hráča</t>
  </si>
  <si>
    <t>Michal Zeman, Myjava</t>
  </si>
  <si>
    <t>3202025</t>
  </si>
  <si>
    <t>prenájém kancelárksych priestorov, spoločné prevádzkové níáklady, parkovné za 05/2025 v zmysle uzatvorenej zmluvy</t>
  </si>
  <si>
    <t>4452025</t>
  </si>
  <si>
    <t>19</t>
  </si>
  <si>
    <t>prenájom telocvične počas tréningov COP za 4/2025</t>
  </si>
  <si>
    <t>4492025</t>
  </si>
  <si>
    <t>4682025</t>
  </si>
  <si>
    <t>250101505</t>
  </si>
  <si>
    <t xml:space="preserve">spotrebný materiál - kancelárske potreby </t>
  </si>
  <si>
    <t>4892025</t>
  </si>
  <si>
    <t>4922025</t>
  </si>
  <si>
    <t>4992025</t>
  </si>
  <si>
    <t>5142025</t>
  </si>
  <si>
    <t>2590006</t>
  </si>
  <si>
    <t>ZFA11/25</t>
  </si>
  <si>
    <t>letenky RD muži Viedeň - Bukurešť - Viedeň - prípravné zápasy 28.5. -1.6.2025 - 21 osôb - záloha</t>
  </si>
  <si>
    <t>5172025</t>
  </si>
  <si>
    <t>25022</t>
  </si>
  <si>
    <t>letenky RD muži Viedeň - Bukurešť - Viedeň - prípravné zápasy 28.5. -1.6.2025 - 21 osôb - dopl.</t>
  </si>
  <si>
    <t>5202025</t>
  </si>
  <si>
    <t>20250950</t>
  </si>
  <si>
    <t xml:space="preserve">pohár 2x + gravírovanie - vyhlásenie MVP hráčov </t>
  </si>
  <si>
    <t>5412025</t>
  </si>
  <si>
    <t>92025</t>
  </si>
  <si>
    <t>5432025</t>
  </si>
  <si>
    <t>212025</t>
  </si>
  <si>
    <t>odmena za výkon rozhodcu počas MSR kadetiek 16.-18.5.2025</t>
  </si>
  <si>
    <t>Marián Kováčik, Chrenovec Brusno</t>
  </si>
  <si>
    <t>5442025</t>
  </si>
  <si>
    <t>242025</t>
  </si>
  <si>
    <t>odmena za výkon rozhodcu počas MSR kadetov 17.-18.5.2025 v Novom meste nad Váhom</t>
  </si>
  <si>
    <t>Mgr. Peter Kuzma, Trnava</t>
  </si>
  <si>
    <t>5452025</t>
  </si>
  <si>
    <t>20250009</t>
  </si>
  <si>
    <t>odmena za výkon rozhodcu počas MSR junioriek 10.-11.5.2025 v Leviciach</t>
  </si>
  <si>
    <t>Miroslav Juráček, Bratislava</t>
  </si>
  <si>
    <t>5482025</t>
  </si>
  <si>
    <t>odmena za výkon rozhodcu počas MSR starších žiačok 23.-25.5.2025 Veľký Krtíš</t>
  </si>
  <si>
    <t>5492025</t>
  </si>
  <si>
    <t>250006</t>
  </si>
  <si>
    <t xml:space="preserve">odmena za výkon rozhodcu počas MSR juniorov 9.-11.5.2025 a 17.-19.5.2025 starších žiakov </t>
  </si>
  <si>
    <t>Ing. Jana Niklová, Bacúch</t>
  </si>
  <si>
    <t>5502025</t>
  </si>
  <si>
    <t>2251113337</t>
  </si>
  <si>
    <t>hudobná produkcia - licencia za verejné používanie hudby počas podujatia - Vyhlásenie Volejbalistu roka</t>
  </si>
  <si>
    <t>SOZA, Bratislava</t>
  </si>
  <si>
    <t>5512025</t>
  </si>
  <si>
    <t>202025</t>
  </si>
  <si>
    <t>odmena za výkon rozhodcu počas MSR starších žiakov 24.-25.5.2025 Púchov</t>
  </si>
  <si>
    <t>5522025</t>
  </si>
  <si>
    <t>202510</t>
  </si>
  <si>
    <t>Peter Čuntala, Púchov</t>
  </si>
  <si>
    <t>5532025</t>
  </si>
  <si>
    <t>2025045</t>
  </si>
  <si>
    <t>5542025</t>
  </si>
  <si>
    <t>odmena za výkon rozhodcu počas MSR kadetov  17.5.-18.5.2025 Nové Mesto nad Váhom a 23.-25.5.2025 MSR starších žiačok Veľký Krtíš</t>
  </si>
  <si>
    <t>Matej Gala, Myjava</t>
  </si>
  <si>
    <t>5562025</t>
  </si>
  <si>
    <t>02852025</t>
  </si>
  <si>
    <t>ubytovanie technického delelgáta počas MSR starších žiačok 22.-25.5.2025 Veľký Krtíš 1 osoba</t>
  </si>
  <si>
    <t>Penzion Kaštieľ, Veľký Krtíš</t>
  </si>
  <si>
    <t>5572025</t>
  </si>
  <si>
    <t>2025536</t>
  </si>
  <si>
    <t>prenájom mestskej ŠH počas sústredenia RD U16 dievčatá v mesiaci apríl 2025</t>
  </si>
  <si>
    <t>Mesto Liptovcský Hrádok</t>
  </si>
  <si>
    <t>5602025</t>
  </si>
  <si>
    <t>odmena za služby trénera za mesiac 05/2025 v zmysle uzatvorenej zmluvy</t>
  </si>
  <si>
    <t>5612025</t>
  </si>
  <si>
    <t>25000008</t>
  </si>
  <si>
    <t>odmena za výkon rozhodcu počas MSR kadetiek 16.-18.5.2025 v Žiline a 24.-25.5.2025 MSR starší žiaci v Púchove</t>
  </si>
  <si>
    <t>5632025</t>
  </si>
  <si>
    <t>2025013</t>
  </si>
  <si>
    <t>odmena za výkon rozhodcu počas MSR junioriek 10.-11.5.2025 v Leviciach a 23.-25.5.2025 starších žiakov Veľký Krtíš</t>
  </si>
  <si>
    <t>Tibor Holčík, Banská Bystrica</t>
  </si>
  <si>
    <t>5642025</t>
  </si>
  <si>
    <t>20250528</t>
  </si>
  <si>
    <t>odmena za výkon rozhodcu počas MSR 23.-25.5.2025 staršie žiačky Veľký Krtíš</t>
  </si>
  <si>
    <t>5662025</t>
  </si>
  <si>
    <t>5672025</t>
  </si>
  <si>
    <t>5682025</t>
  </si>
  <si>
    <t>20250501</t>
  </si>
  <si>
    <t>5692025</t>
  </si>
  <si>
    <t>5702025</t>
  </si>
  <si>
    <t>302025</t>
  </si>
  <si>
    <t>5712025</t>
  </si>
  <si>
    <t>5742025</t>
  </si>
  <si>
    <t>009</t>
  </si>
  <si>
    <t>5752025</t>
  </si>
  <si>
    <t>010</t>
  </si>
  <si>
    <t>5762025</t>
  </si>
  <si>
    <t>5772025</t>
  </si>
  <si>
    <t>5782025</t>
  </si>
  <si>
    <t>5792025</t>
  </si>
  <si>
    <t>2025006</t>
  </si>
  <si>
    <t>odmena za služby štatistika  pri RD muži za mesiac 05/2025 v zmysle uzatvorenej zmluvy</t>
  </si>
  <si>
    <t>Michal Kotulič, Uhorská Ves</t>
  </si>
  <si>
    <t>5802025</t>
  </si>
  <si>
    <t>0925</t>
  </si>
  <si>
    <t>5822025</t>
  </si>
  <si>
    <t>odmena za sljužby trénera za mesiac 05/2025 v zmysle uzatvorenej zmluvy</t>
  </si>
  <si>
    <t>5842025</t>
  </si>
  <si>
    <t>0052025</t>
  </si>
  <si>
    <t>odmena za služby vedúceho družstva COP a RD mužov  za mesiac 05/20025 v zmysle uzatvorenej zmluvy</t>
  </si>
  <si>
    <t>5852025</t>
  </si>
  <si>
    <t>104336</t>
  </si>
  <si>
    <t>ubytovanie s raňajkami počas sústredenia RD U18 beach 26.5.-1.6.2025 v Bratislave - 3 osoby</t>
  </si>
  <si>
    <t>RegeutandCo, s.r.o. Bratislava</t>
  </si>
  <si>
    <t>5862025</t>
  </si>
  <si>
    <t xml:space="preserve">odmena za služby trénera za mesiac 05/2025 v zmysle uzatvorenej zmluvy </t>
  </si>
  <si>
    <t>5872025</t>
  </si>
  <si>
    <t>525</t>
  </si>
  <si>
    <t>odmena za služby asistenta trénera pri RD muži za obdobie 18.5.-31.5.2025 v zmysle uzatvorenej zmlvuy</t>
  </si>
  <si>
    <t>Bc. Tomáš Samsely, Praha</t>
  </si>
  <si>
    <t>5882025</t>
  </si>
  <si>
    <t>20250006</t>
  </si>
  <si>
    <t>5892025</t>
  </si>
  <si>
    <t>odmena za služby za mesiac 05/2025 v zmysle uzatvorenej zmluvy</t>
  </si>
  <si>
    <t>5902025</t>
  </si>
  <si>
    <t>5912025</t>
  </si>
  <si>
    <t>7062025</t>
  </si>
  <si>
    <t>odmena za služby trénera RD žien - Michal Mašek za mesiac 05/2025 v zmysle uzatvorenej zmluvy</t>
  </si>
  <si>
    <t>5922025</t>
  </si>
  <si>
    <t>5952025</t>
  </si>
  <si>
    <t>5962025</t>
  </si>
  <si>
    <t>5972025</t>
  </si>
  <si>
    <t>5992025</t>
  </si>
  <si>
    <t>6002025</t>
  </si>
  <si>
    <t>6012025</t>
  </si>
  <si>
    <t>6022025</t>
  </si>
  <si>
    <t>6082025</t>
  </si>
  <si>
    <t>6102025</t>
  </si>
  <si>
    <t>odmena za služby fyzioterapeuta  za mesiac 05/2025 v zmysle uzatvorenej zmluvy</t>
  </si>
  <si>
    <t>6132025</t>
  </si>
  <si>
    <t>odmena za služby hlavného štatistika COP a RD žien za mesiac 05/2025 v zmysle uzatvorenej zmluvy</t>
  </si>
  <si>
    <t>6192025</t>
  </si>
  <si>
    <t>6202025</t>
  </si>
  <si>
    <t>služba Membery za mesiac 05/2025 v zmysle uzatvorenej  zmluvy</t>
  </si>
  <si>
    <t>6362025</t>
  </si>
  <si>
    <t>6502025</t>
  </si>
  <si>
    <t>142025</t>
  </si>
  <si>
    <t>6512025</t>
  </si>
  <si>
    <t>6522025</t>
  </si>
  <si>
    <t>20250041</t>
  </si>
  <si>
    <t xml:space="preserve">odvoz rozhodcu 9.6.2025  na letisko Schwechat  po ZEL mužov a žien v Bratislave  </t>
  </si>
  <si>
    <t>Gourmandia, s.r.o., Bratisalva</t>
  </si>
  <si>
    <t>6592025</t>
  </si>
  <si>
    <t>extra person ZEL 13.-15.6.2025 v Porto - Portugalsko - 1 osoba</t>
  </si>
  <si>
    <t>Federacoao Portugeusa DE Volleyball, Porto</t>
  </si>
  <si>
    <t>6672025</t>
  </si>
  <si>
    <t>2025211060</t>
  </si>
  <si>
    <t>športovo-relaxačné služby počas sústredenia RD 3.-4.6.2025 v Bratislave</t>
  </si>
  <si>
    <t>Premium FIT, s.r.o., Bratislava</t>
  </si>
  <si>
    <t>6712025</t>
  </si>
  <si>
    <t>odmena za služby trénera za mesiac 06/2025 v zmysle uzatvorenej zmluvy</t>
  </si>
  <si>
    <t>6722025</t>
  </si>
  <si>
    <t>2025044</t>
  </si>
  <si>
    <t>6892025</t>
  </si>
  <si>
    <t>masérske služby hráčky COP Nitra - Klimentová</t>
  </si>
  <si>
    <t>Mgr.Erika Gáherová, Skýcov</t>
  </si>
  <si>
    <t>6942025</t>
  </si>
  <si>
    <t>ubytovanie, strava počas sústredenia RD mužov 15.-18.6.2025 v Portugalsku - 21 osôb</t>
  </si>
  <si>
    <t>Axix Viana, Portugal</t>
  </si>
  <si>
    <t>ubytovanie, strava počas sústredenia RD mužov 15.-18.6.2025 v Portugalsku 21 osôb - doplatok</t>
  </si>
  <si>
    <t>6982025</t>
  </si>
  <si>
    <t>7632025</t>
  </si>
  <si>
    <t>20250799</t>
  </si>
  <si>
    <t>poháre + gravírovanie na Majstrovstvá SR mládež - 24 kusov</t>
  </si>
  <si>
    <t>BU062025</t>
  </si>
  <si>
    <t>náklady na sústredenie RD muži 18.5.-9.6.2025 Púchov - cestoné náklady real.tím, spotrebný materiál, regenerácia hráčov strava letisko Schwechat, letisko Bukurešť, pranie dresov - 25 os.</t>
  </si>
  <si>
    <t>náklady na turnaj 6.-11.5.2025 Cervia Italia - transfer, ubytovanie  3 osoby</t>
  </si>
  <si>
    <t>Martin Suja, Bratislava</t>
  </si>
  <si>
    <t>náklady na činnosť COP Nitra za mesiac 05/2025 - zdravotné zabezpečenie, regenerácia 13 osôb</t>
  </si>
  <si>
    <t>BU0620205</t>
  </si>
  <si>
    <t>náklady na sústredenie RD žien 12.5.-4.6.2025 v Šamoríne - prenájom video miestnosti, cestovné tréner RD, spotrebný materiál, snack, pranie dresov - 24 osôb</t>
  </si>
  <si>
    <t>Ján Uhlárik, Púchov</t>
  </si>
  <si>
    <t>náklady na sústredenie 19.4.2025 Brno - cestovné náklady - 3 osoby</t>
  </si>
  <si>
    <t>náklady na sústredenie 1.5.2025 Brno - cestovné náklady - 3 osoby</t>
  </si>
  <si>
    <t>náklady na sústredenie 25.-26.4.2025 Bud\apešt, Tata HUN - 3 osoby - cestovné, ubytovanie</t>
  </si>
  <si>
    <t>náklady na sústredenie RD ženy 4.-16.6.2025 v Šamoríne - cestovné real.tím, zdravotné zabezpečenie, spotrebný materiál - 24 osôb</t>
  </si>
  <si>
    <t>náklady na činnosť COP Trenčín za Máj 2025 - stravovanie hráčov, ubytovanie, sportrebný materiál -29 osôb</t>
  </si>
  <si>
    <t>náklady na činnosť COP Trenčín za jún 2025 - stravovanie hráčov, regenerácia, poštovné -24 os.</t>
  </si>
  <si>
    <t>per diem medzinárodný rozhodca počas Kvalifikácie ME 5.-9.6.2025 v Púchove</t>
  </si>
  <si>
    <t>Ewald Mathias, Berlín</t>
  </si>
  <si>
    <t>Stanislava Simic, Obrenovac, Serbia</t>
  </si>
  <si>
    <t>Igro Shimpl, Bratislava</t>
  </si>
  <si>
    <t>Bosko Milic, Rakúsko</t>
  </si>
  <si>
    <t>registračný poplatok   MS žien v Thajsku</t>
  </si>
  <si>
    <t>Zthailand Volleyball Federation</t>
  </si>
  <si>
    <t>per diem technický delegát  počas Kvalifikácie ME 4.-9.6.2025 v Púchove</t>
  </si>
  <si>
    <t>Tim Kaaber, Norway</t>
  </si>
  <si>
    <t>mzdy zamestnancov za mesiac 05/2025 8 osôb</t>
  </si>
  <si>
    <t>odmena rozhodcov zamesiac 05/2025 - 09 osôb</t>
  </si>
  <si>
    <t>osoba číslo 9 -17</t>
  </si>
  <si>
    <t>zrážková daň za 05/2025</t>
  </si>
  <si>
    <t>dohody o vykonaní práce za mesiac 05/2025 - 6 os.</t>
  </si>
  <si>
    <t>osoba číslo 20 - 25</t>
  </si>
  <si>
    <t>sociálna poisťovňa Union VŠZP Dôvera, daňový úrad</t>
  </si>
  <si>
    <t>3922025</t>
  </si>
  <si>
    <t>255734</t>
  </si>
  <si>
    <t>letenky Nations Cup Belikesir Tuecko 21.-25.5.2025 - 5 osôb</t>
  </si>
  <si>
    <t>4722025</t>
  </si>
  <si>
    <t>28000825</t>
  </si>
  <si>
    <t>stravovanie hráčov COP Trenčín  za mesiac 04/2025 - 20 osôb</t>
  </si>
  <si>
    <t>Stredná  športová škola, Trenčín</t>
  </si>
  <si>
    <t>6252100335</t>
  </si>
  <si>
    <t>prenájom kancelárksych priestorov, spoločné prevádzkové náklady za mesiac 6/2025 v zmysle uzatvornej zmluvy</t>
  </si>
  <si>
    <t>4772025</t>
  </si>
  <si>
    <t>250005</t>
  </si>
  <si>
    <t>Oblastný výbor Bratislava</t>
  </si>
  <si>
    <t>5422025</t>
  </si>
  <si>
    <t>250282</t>
  </si>
  <si>
    <t>ddoprava hráčok RD na PZ do Budapešti 23. a 25.5.2025</t>
  </si>
  <si>
    <t>5622025</t>
  </si>
  <si>
    <t>25025</t>
  </si>
  <si>
    <t>letenky Belehrad - Viedeň - Belehrad 3 osoby 1.7.-7.7.2025 -KME</t>
  </si>
  <si>
    <t>5722025</t>
  </si>
  <si>
    <t>2510202433</t>
  </si>
  <si>
    <t>športová obuv - tenisky 3 kusy pre RD</t>
  </si>
  <si>
    <t>Level Sport Koncept, s.r.o., Praha</t>
  </si>
  <si>
    <t>5832025</t>
  </si>
  <si>
    <t>25030004</t>
  </si>
  <si>
    <t>odmena za služby trénera pri RD U16 15.4.-28.4.2025 v zmysle uzatvorenej zmluvy</t>
  </si>
  <si>
    <t>250302</t>
  </si>
  <si>
    <t>doprava hráčov RD na letisko a z letiska  Schwechatt 28.5. a 1.6.2025</t>
  </si>
  <si>
    <t>6042025</t>
  </si>
  <si>
    <t>250305</t>
  </si>
  <si>
    <t>doprava hráčok RD na letisko a z letiska Schwechat 30.5. a 2.6.2025</t>
  </si>
  <si>
    <t>6052025</t>
  </si>
  <si>
    <t>20251076</t>
  </si>
  <si>
    <t>športový materiál - tričká  pre účastníkov Festivalu mládeže 910 kusov</t>
  </si>
  <si>
    <t>6072025</t>
  </si>
  <si>
    <t>6252100401</t>
  </si>
  <si>
    <t>parkovné a individuálne spoločné náklady za mesiac 07/2025 v zmysle zmluvy</t>
  </si>
  <si>
    <t>6092025</t>
  </si>
  <si>
    <t>25010</t>
  </si>
  <si>
    <t>stravovanie hráčov počas sústredenia RD beach 26.5.-1.6.2025 10 osôb</t>
  </si>
  <si>
    <t>Ploton, s.r.o., Slnenčné jazerá, Senec</t>
  </si>
  <si>
    <t>6142025</t>
  </si>
  <si>
    <t>25031</t>
  </si>
  <si>
    <t>letenky trénerov  RD mužov 12.6.-22.6.2025 a 15.6.-18.6.2025</t>
  </si>
  <si>
    <t>6152025</t>
  </si>
  <si>
    <t>25030</t>
  </si>
  <si>
    <t>poplatok za zmenu mena na letenke - do Grecko 30.5.-2.6.2025 1 osoba</t>
  </si>
  <si>
    <t>6162025</t>
  </si>
  <si>
    <t>25029</t>
  </si>
  <si>
    <t>poplatok za extra batožina do Bukurešti 28.5.-1.6.2025 1 x</t>
  </si>
  <si>
    <t>6182025</t>
  </si>
  <si>
    <t>2532904</t>
  </si>
  <si>
    <t>GoPro kamera + statív s taškou  pre potreby beach</t>
  </si>
  <si>
    <t>DataComp, s.r.o., Košice</t>
  </si>
  <si>
    <t>6222025</t>
  </si>
  <si>
    <t>28001125</t>
  </si>
  <si>
    <t>stravovanie hráčov COP za mesiac 5/2025 20 osôb</t>
  </si>
  <si>
    <t>6232025</t>
  </si>
  <si>
    <t>28001025</t>
  </si>
  <si>
    <t>stravovanie hráčov COP - olovranty za mesiac 5/2025 2 osoby</t>
  </si>
  <si>
    <t>6252025</t>
  </si>
  <si>
    <t>20250032</t>
  </si>
  <si>
    <t>odmena za výkon rozhodcu počas finále Majstrovstiev SR st.žiakov 24.-25.5.2025 v Púchove</t>
  </si>
  <si>
    <t>Ing. Andrej Gerboc, Bratislava</t>
  </si>
  <si>
    <t>6262025</t>
  </si>
  <si>
    <t>odmena za výkon rozhodcu počas finále Majstrovstiev SR mladších žiakov 31.5.-1.6.2025 v Prešove</t>
  </si>
  <si>
    <t>Mgr. Ľuboslav Soták, Vranov nad Topľou</t>
  </si>
  <si>
    <t>6272025</t>
  </si>
  <si>
    <t>44</t>
  </si>
  <si>
    <t>ubytovanie S.Huba za 6/2025</t>
  </si>
  <si>
    <t>6292025</t>
  </si>
  <si>
    <t>2025021</t>
  </si>
  <si>
    <t>odmena za výkon rozhodcu počas finále Majstrovstiev SR ml.žiakov 31.5.-1.6.2025 Prešov</t>
  </si>
  <si>
    <t>Marek Polčan, Bardejov</t>
  </si>
  <si>
    <t>6302025</t>
  </si>
  <si>
    <t>01062025</t>
  </si>
  <si>
    <t>odmena za výkon rozhodcu počas Majstrovstiev SR mladších žiakov 1.6.2025 v Prešove</t>
  </si>
  <si>
    <t>6312025</t>
  </si>
  <si>
    <t>22100176</t>
  </si>
  <si>
    <t>odmena za výkon rozhodcu počas Majstrovstiev SR kadetov, starších žiačok za mesiac 05/2025</t>
  </si>
  <si>
    <t>6322025</t>
  </si>
  <si>
    <t>2025046</t>
  </si>
  <si>
    <t>odmena za výkon rozhodcu počas Majstorvstiev SR mladšie žiačky 30.5.-1.6.2025 v Trnave</t>
  </si>
  <si>
    <t>6342025</t>
  </si>
  <si>
    <t>39</t>
  </si>
  <si>
    <t>stravovanie hráčok COP za mesiac 5/2025 1 os.</t>
  </si>
  <si>
    <t>6352025</t>
  </si>
  <si>
    <t>40</t>
  </si>
  <si>
    <t>ubytovanie hráčok COP za 5/2025</t>
  </si>
  <si>
    <t>6382025</t>
  </si>
  <si>
    <t>6252100441</t>
  </si>
  <si>
    <t>prenájom kancelárskych priestorov + parkovné za mesiac 7/2025 v zmysle zmluvy</t>
  </si>
  <si>
    <t>6392025</t>
  </si>
  <si>
    <t>odmena za služby koordinátora školských súťaží za mesiac 025/2025 v zmysle uzatvorenej zmluvy</t>
  </si>
  <si>
    <t>6402025</t>
  </si>
  <si>
    <t>odmena za služby koordinátora školských súťaží za mesiac 5/2025 v zmysle uzatvorenej zmluvy</t>
  </si>
  <si>
    <t>6412025</t>
  </si>
  <si>
    <t>zabezpečenie rozvoja volejbalu na regionálnej úrovni za mesiac 5/2025 v zmysle uzatvorenej zmluvy</t>
  </si>
  <si>
    <t>6432025</t>
  </si>
  <si>
    <t>25050018</t>
  </si>
  <si>
    <t>prenájom športovej haly počas sústredenia RD mužov 17.5.-28.5.2025 v Púchove</t>
  </si>
  <si>
    <t>Sport § Traiding, s.r.o., Púchov</t>
  </si>
  <si>
    <t>6452025</t>
  </si>
  <si>
    <t>112025</t>
  </si>
  <si>
    <t>6462025</t>
  </si>
  <si>
    <t>zabezpečenie rozvoja volejbalu na regionálnej úrovni za mesiac 05/2025 v zmysle uzatvorenej zmluvy</t>
  </si>
  <si>
    <t>6472025</t>
  </si>
  <si>
    <t>6492025</t>
  </si>
  <si>
    <t>odmena za služby fyzioterapeuta za mesiac 05/2025 v zmysle uzatvorenej zmluvy</t>
  </si>
  <si>
    <t>6532025</t>
  </si>
  <si>
    <t>362025</t>
  </si>
  <si>
    <t>technické a organizačné zabezpečenie počas Zlatej EL 6.-8.6.2025 v Bratislave</t>
  </si>
  <si>
    <t>Stanislav Kurek, EDO SK, Ivanka pri Nitre</t>
  </si>
  <si>
    <t>6542025</t>
  </si>
  <si>
    <t>202500005</t>
  </si>
  <si>
    <t>6552025</t>
  </si>
  <si>
    <t>625010129</t>
  </si>
  <si>
    <t>prenájom skladových priestorov, SPN, parkovné - 2 miesta za mesiac 7/2025 v zmysle zmluvy</t>
  </si>
  <si>
    <t>Grafobal Group, a.s. , Bratislava</t>
  </si>
  <si>
    <t>6562025</t>
  </si>
  <si>
    <t>625010132</t>
  </si>
  <si>
    <t xml:space="preserve">nájomné parkovné za mesiac 7/2025 1 parkovacie miesto </t>
  </si>
  <si>
    <t>Grafobal Group a.s. ,  Bratislava</t>
  </si>
  <si>
    <t>6572025</t>
  </si>
  <si>
    <t>20250048</t>
  </si>
  <si>
    <t>zabezpečenie usporiadateľskej a bezpečnostnej služby počas Zlatej EL ženy  6.-8.6.2025 v Bratislave - čiast.úhrada</t>
  </si>
  <si>
    <t>E.S., s.r.o., Bratislava</t>
  </si>
  <si>
    <t>6582025</t>
  </si>
  <si>
    <t>20250049</t>
  </si>
  <si>
    <t>zabezpečenie usporiadateľskej a bezpečnostnej služby počas Zlatej EL muži   6.-8.6.2025 v Bratislave - čiast.úhrada</t>
  </si>
  <si>
    <t>6692025</t>
  </si>
  <si>
    <t>250324</t>
  </si>
  <si>
    <t>zabezpečenie dopravy počas Zlatej EL 4.-9.6.2025 v Bratislave</t>
  </si>
  <si>
    <t>6702025</t>
  </si>
  <si>
    <t>ubytovanie počas sústredenia RD beach 5.-7.6.2025 8 osôb, 6.-8.6.2025 2 osoby - Žilina</t>
  </si>
  <si>
    <t>SIRS - Akvizície, a.s., Žilina</t>
  </si>
  <si>
    <t>6732025</t>
  </si>
  <si>
    <t>250020</t>
  </si>
  <si>
    <t>odmena za výkon rozhodcu počas Zlatej EL 6.-8.6.2025 v Bratislave</t>
  </si>
  <si>
    <t>Katarína Nemcová, Bratislava</t>
  </si>
  <si>
    <t>6762025</t>
  </si>
  <si>
    <t>20250051</t>
  </si>
  <si>
    <t>odmena za výkon rozhodcu počas Majstrovstiev SR junioriek 10.-11.5.2025 v Leviciach</t>
  </si>
  <si>
    <t>Miroslav Sarka, Bratislava</t>
  </si>
  <si>
    <t>6772025</t>
  </si>
  <si>
    <t>6782025</t>
  </si>
  <si>
    <t>25050001</t>
  </si>
  <si>
    <t>6792025</t>
  </si>
  <si>
    <t>25050003</t>
  </si>
  <si>
    <t>odmena za organizáciu podujatí za 05/2025</t>
  </si>
  <si>
    <t>6812025</t>
  </si>
  <si>
    <t>252025</t>
  </si>
  <si>
    <t>odmena za výkon rozhodcu počas Majstrovstiev SR ml.žiakov 30.5.-1.6.2025 v Trnave</t>
  </si>
  <si>
    <t>6822025</t>
  </si>
  <si>
    <t>22100177</t>
  </si>
  <si>
    <t>odmena za výkon operatora challenge počas Zlatej EL 6.-8.6.2025 v Bratislave</t>
  </si>
  <si>
    <t>6832025</t>
  </si>
  <si>
    <t>Marek Vaňo, Bratislava</t>
  </si>
  <si>
    <t>6842025</t>
  </si>
  <si>
    <t>2025048</t>
  </si>
  <si>
    <t>odmena za výkon operátora challenge počas Zlatej EL 6.-8.6.2025 v Bratislave</t>
  </si>
  <si>
    <t>6852025</t>
  </si>
  <si>
    <t>255991</t>
  </si>
  <si>
    <t>letenky + ubytovanie Viedeň - Krk 11.-13.6.2025  na beach turnaj  2 osoby</t>
  </si>
  <si>
    <t>6862025</t>
  </si>
  <si>
    <t>stravovanie - obedy + večere počas sústredenia 5.-6.5.2025 v Žiline - 8 osôb</t>
  </si>
  <si>
    <t>BAZZA, s.r.o., Žilina</t>
  </si>
  <si>
    <t>6882025</t>
  </si>
  <si>
    <t>2025026</t>
  </si>
  <si>
    <t>odmena za služby trénera za mesiac 05/2025 v zmysle uzatvorenej zmluvy - Krčmár</t>
  </si>
  <si>
    <t>6902025</t>
  </si>
  <si>
    <t>255931</t>
  </si>
  <si>
    <t>letenky Petruf, Nemec 3.6.-23.6.2025</t>
  </si>
  <si>
    <t>6932025</t>
  </si>
  <si>
    <t>38598</t>
  </si>
  <si>
    <t>ubytovanie počas Zlatej EL - organizatori 5.-9.6.2025 - 7 osôb</t>
  </si>
  <si>
    <t>Vienna Hausse, Bratislava</t>
  </si>
  <si>
    <t>6952025</t>
  </si>
  <si>
    <t>325260</t>
  </si>
  <si>
    <t>prenájom vybavenia  do VIP počas Zlatej EL 6.-8.6.2025 v Bratislave</t>
  </si>
  <si>
    <t>Klost, s.r.o., Bratislava</t>
  </si>
  <si>
    <t>6962025</t>
  </si>
  <si>
    <t>20250227</t>
  </si>
  <si>
    <t>6972025</t>
  </si>
  <si>
    <t>20250504</t>
  </si>
  <si>
    <t>spracovanie účtovnej a mzdovej agendy za mesiac 5/2025 v zmysle uzatvorenej zmluvy</t>
  </si>
  <si>
    <t>6992025</t>
  </si>
  <si>
    <t>odmena za služby asistenta trénera pri RD za mesiac 05/2025 v zmysle uzatvorenej zmluvy</t>
  </si>
  <si>
    <t>Mgr. Michal Matušov, Bratislava</t>
  </si>
  <si>
    <t>7012025</t>
  </si>
  <si>
    <t>25060011</t>
  </si>
  <si>
    <t>prenájom športovej haly počas sústredenia RD mužov  9.-12.6.2025 v Púchove</t>
  </si>
  <si>
    <t>7022025</t>
  </si>
  <si>
    <t>20251158</t>
  </si>
  <si>
    <t>potlač dresov pre RD mužov a žien</t>
  </si>
  <si>
    <t>7032025</t>
  </si>
  <si>
    <t>2500153</t>
  </si>
  <si>
    <t>občerstvenie pre účastníkov  počas festivalu mládeže  - 800 bagiet</t>
  </si>
  <si>
    <t>Peter Mlynček - Pemeva, Závažná Poruba</t>
  </si>
  <si>
    <t>7042025</t>
  </si>
  <si>
    <t>2025127</t>
  </si>
  <si>
    <t>doprava počas sústredenia RD mužov v Španielsku - Porto - Viana de Castelo 15.6.2025</t>
  </si>
  <si>
    <t>Goon bus, Porto, Portugalsko</t>
  </si>
  <si>
    <t>7052025</t>
  </si>
  <si>
    <t>13250055</t>
  </si>
  <si>
    <t>prenájom technického vybavenia pre potreby SVF počas organizácie podujatí</t>
  </si>
  <si>
    <t>odmena za služby štatistika počas Zlatej EL 6.-8.6.2025 v Bratislave</t>
  </si>
  <si>
    <t>Daniel Hajduk Flaner, Košice</t>
  </si>
  <si>
    <t>7072025</t>
  </si>
  <si>
    <t>2510527</t>
  </si>
  <si>
    <t>prenájom presscentra počas tlačovej konferencie SVF 4.6.2025</t>
  </si>
  <si>
    <t>7082025</t>
  </si>
  <si>
    <t>250325</t>
  </si>
  <si>
    <t>ubytovanie, strava počas sústredenia a Zatej EL mužov 1.-9.6.2025 - doplatok</t>
  </si>
  <si>
    <t>A Premium Services, s.r.o., Bratislava</t>
  </si>
  <si>
    <t>7092025</t>
  </si>
  <si>
    <t>25015</t>
  </si>
  <si>
    <t>stravovanie počas sústredenia beach 12.-13.6.2025 Senec - 5 osôb</t>
  </si>
  <si>
    <t>7102025</t>
  </si>
  <si>
    <t>88250244034</t>
  </si>
  <si>
    <t>ubytovanie, strava počas Zlatej EL žien - družstvo SVK 2.-9.6.2025 25 osôb - doplatok</t>
  </si>
  <si>
    <t>Hotel Lindner, Bratislava</t>
  </si>
  <si>
    <t>7152025</t>
  </si>
  <si>
    <t>28250244040</t>
  </si>
  <si>
    <t>ubytovanie, strava počas Zlatej EL muži  5.-8.6.2025 - družstvo Finsko - 21 osôb - dopl.</t>
  </si>
  <si>
    <t>7162025</t>
  </si>
  <si>
    <t>ozvučenie počas zápasov Zlatej EL 6.-8.6.2025 v Bratisalve</t>
  </si>
  <si>
    <t>Peter Minárik - Soundd Speak, Žilina</t>
  </si>
  <si>
    <t>7172025</t>
  </si>
  <si>
    <t>25034</t>
  </si>
  <si>
    <t>letenka p. Sykora - RD muži 19.-22.6.2025</t>
  </si>
  <si>
    <t>7212025</t>
  </si>
  <si>
    <t>29001725</t>
  </si>
  <si>
    <t>ubytovanie trénerov  -Kardoš M.,  R.Hupka za 5/2025</t>
  </si>
  <si>
    <t>7222025</t>
  </si>
  <si>
    <t>odmena trénera za mesiac 05/2025 v zmysle uzatvorenej zmluvy</t>
  </si>
  <si>
    <t>7232025</t>
  </si>
  <si>
    <t>25036</t>
  </si>
  <si>
    <t>letenky medz.rozhodcovia na KME U22 dievčatá 1.-6.7.2025 - 5 osôb</t>
  </si>
  <si>
    <t>7242025</t>
  </si>
  <si>
    <t>prenájom športovej haly počas tréningov COP za mesiac 05/2025 v zmysle zmluvy</t>
  </si>
  <si>
    <t>7252025</t>
  </si>
  <si>
    <t>2025025</t>
  </si>
  <si>
    <t>refakturácia  mzdy vodiča za mesiac 05/2025</t>
  </si>
  <si>
    <t>7262025</t>
  </si>
  <si>
    <t>250343</t>
  </si>
  <si>
    <t>preprava družstva RD žien z Šamorína na letisko Schwechat a späť 13.6. a 16.6.2025</t>
  </si>
  <si>
    <t>7282025</t>
  </si>
  <si>
    <t>5020252189</t>
  </si>
  <si>
    <t xml:space="preserve">ubytovanie,strava počas sústredenia RD žien 9.-13.6.2025 </t>
  </si>
  <si>
    <t>X-Bionic Sphere, Šamorín</t>
  </si>
  <si>
    <t>7292025</t>
  </si>
  <si>
    <t>2590008</t>
  </si>
  <si>
    <t>odmena za služby kondičného trénera RD žien  za 5/2025 v zmysle uzatvorenej zmluvy</t>
  </si>
  <si>
    <t>7302025</t>
  </si>
  <si>
    <t>625020482</t>
  </si>
  <si>
    <t>parkovanie počas zasadnutí SVF za mesiac 5/2025</t>
  </si>
  <si>
    <t>7312025</t>
  </si>
  <si>
    <t>20250444</t>
  </si>
  <si>
    <t>suport</t>
  </si>
  <si>
    <t>Invition, s.r.o., Bratislava</t>
  </si>
  <si>
    <t>7322025</t>
  </si>
  <si>
    <t>00052025</t>
  </si>
  <si>
    <t>7342025</t>
  </si>
  <si>
    <t>7352025</t>
  </si>
  <si>
    <t>20250029</t>
  </si>
  <si>
    <t>ubytovanie rozhodcov počas turnaja 13.-15.6.2025 5 osôb</t>
  </si>
  <si>
    <t>Marek Blaško, Zavar</t>
  </si>
  <si>
    <t>7362025</t>
  </si>
  <si>
    <t>ubytovanie organizátorov počas festivalu mládeže 13.-15.6.2025</t>
  </si>
  <si>
    <t>Zdenka Vyparínová, Liptovský Mikuláš</t>
  </si>
  <si>
    <t>7372025</t>
  </si>
  <si>
    <t>2534134</t>
  </si>
  <si>
    <t>GoPro kamera + nabíjačka pre potreby beach</t>
  </si>
  <si>
    <t>7392025</t>
  </si>
  <si>
    <t xml:space="preserve">odmena za organizáciu podujatí v období 05-06/2025 </t>
  </si>
  <si>
    <t>7422025</t>
  </si>
  <si>
    <t>2504090078</t>
  </si>
  <si>
    <t>ubytovanie počas sústredenia a turnaja beach 20.-28.6.2025</t>
  </si>
  <si>
    <t>Aplend, s.r.o., Veľký Slavkov</t>
  </si>
  <si>
    <t>7432025</t>
  </si>
  <si>
    <t>odmena za služby asistenta trénera RD mužov za 6/2025 v zmysle uzatvorenej zmluvy</t>
  </si>
  <si>
    <t>7442025</t>
  </si>
  <si>
    <t>20251235</t>
  </si>
  <si>
    <t>spotrebný materiál na konferenciu SVF pre delegátov - pozn.blok, pero</t>
  </si>
  <si>
    <t>7452025</t>
  </si>
  <si>
    <t>odmena štatistika pre RD mužov za mesiac 06/2025 v zmysle uzatvorenej zmluvy</t>
  </si>
  <si>
    <t>7462025</t>
  </si>
  <si>
    <t>odmena za služby trénera za mesiac 06/2025 v zmysle uzatvorenej zmuvy</t>
  </si>
  <si>
    <t>7482025</t>
  </si>
  <si>
    <t>7492025</t>
  </si>
  <si>
    <t>2025709</t>
  </si>
  <si>
    <t>prenájom športovej haly počas tréningov RD U22  za 062025 v zmysle uzatvorenej zmluvy</t>
  </si>
  <si>
    <t>Mesto Liptovský Hrádok</t>
  </si>
  <si>
    <t>7502025</t>
  </si>
  <si>
    <t>2508974</t>
  </si>
  <si>
    <t>verejný prenos počas ZEL 6--8.2026 v Bratislave</t>
  </si>
  <si>
    <t>Slovgram, Bratislava</t>
  </si>
  <si>
    <t>7512025</t>
  </si>
  <si>
    <t>2025114</t>
  </si>
  <si>
    <t>overenie Výročnej správy správy a vydanie správy auditora za rok 2024</t>
  </si>
  <si>
    <t>7522025</t>
  </si>
  <si>
    <t>250357</t>
  </si>
  <si>
    <t>doprava hráčov RD na letisko 12.6.2025 a z letiska 22.6.2025</t>
  </si>
  <si>
    <t>7542025</t>
  </si>
  <si>
    <t>20251248</t>
  </si>
  <si>
    <t>športový materiál - trička RD U22</t>
  </si>
  <si>
    <t>7552025</t>
  </si>
  <si>
    <t>20250603</t>
  </si>
  <si>
    <t>fotografovanie RD žien + Zlatá EL Bratislava</t>
  </si>
  <si>
    <t>Milan Illík - LAMI foto, Bratislava</t>
  </si>
  <si>
    <t>7562025</t>
  </si>
  <si>
    <t>012562025</t>
  </si>
  <si>
    <t>poplatok za transfer a extra person počas Zlatej EL mužov v Španielku 20.-22.6.2025</t>
  </si>
  <si>
    <t>Real Federtion Espaňola de Voleibol Madrid</t>
  </si>
  <si>
    <t>7572025</t>
  </si>
  <si>
    <t>202511</t>
  </si>
  <si>
    <t>odmena za výkon rozhodcu počas prípravného zápasu RD U22 dievčatá 16.-20.6.2025 v Liptovskom Hrádku</t>
  </si>
  <si>
    <t>7592025</t>
  </si>
  <si>
    <t>7602025</t>
  </si>
  <si>
    <t>7612025</t>
  </si>
  <si>
    <t>250007</t>
  </si>
  <si>
    <t>7622025</t>
  </si>
  <si>
    <t>20250606</t>
  </si>
  <si>
    <t>návrh, logistika, príprava a realizácia testovania CTM</t>
  </si>
  <si>
    <t>Alunorm, s.r.o., Bratislava</t>
  </si>
  <si>
    <t>7652025</t>
  </si>
  <si>
    <t>prenájom štadióna počas Festivalu mládeže 13.-15.6.2025 a MIX 5.-6.7.2025 v Demänovej</t>
  </si>
  <si>
    <t>Športový klub, Demänová</t>
  </si>
  <si>
    <t>7672025</t>
  </si>
  <si>
    <t>7682025</t>
  </si>
  <si>
    <t>132025</t>
  </si>
  <si>
    <t>odmena za služby za mesiac 03-06/2025 v zmysle uzatvorenej zmluvy</t>
  </si>
  <si>
    <t>7712025</t>
  </si>
  <si>
    <t>7792025</t>
  </si>
  <si>
    <t>20250601</t>
  </si>
  <si>
    <t>7802025</t>
  </si>
  <si>
    <t>250008</t>
  </si>
  <si>
    <t>zabezpečenie rozvoja volejbalu na regionálnej úrovni za mesiac 06/2025 v zmysle uzatvorenej zmluvy</t>
  </si>
  <si>
    <t>7812025</t>
  </si>
  <si>
    <t>2509</t>
  </si>
  <si>
    <t xml:space="preserve">odmena za činnosť v súťažnej komisii SVF za 1-6/2025 </t>
  </si>
  <si>
    <t>7822025</t>
  </si>
  <si>
    <t>20251</t>
  </si>
  <si>
    <t>odmena za činnosť v súťažnej komisii SVF  za 1-6/2025</t>
  </si>
  <si>
    <t>Mgr. Ján Dančík, Bratislava</t>
  </si>
  <si>
    <t>7832025</t>
  </si>
  <si>
    <t>7842025</t>
  </si>
  <si>
    <t>25000037</t>
  </si>
  <si>
    <t>odmena za výkon rozhodcu počas Majstrovstiev SR klubov - beach  17.5.2025 v Bratislava</t>
  </si>
  <si>
    <t>20250028</t>
  </si>
  <si>
    <t>PhDr. Tomáš Pikulík, Bratislava</t>
  </si>
  <si>
    <t>7862025</t>
  </si>
  <si>
    <t>Ing. Martin Novotný, Banská Bystrica</t>
  </si>
  <si>
    <t>7872025</t>
  </si>
  <si>
    <t>Jaromír Štepánek, Prievidza</t>
  </si>
  <si>
    <t>7882025</t>
  </si>
  <si>
    <t>20250031</t>
  </si>
  <si>
    <t>7892025</t>
  </si>
  <si>
    <t>vstupy do posilňovne počas sústredenia RD U22 dievčatá 6.-13.62025 v Liptovskom Hrádku</t>
  </si>
  <si>
    <t>Chovan Trans, s.r.o., Liptovský Hrádok</t>
  </si>
  <si>
    <t>7912025</t>
  </si>
  <si>
    <t>7922025</t>
  </si>
  <si>
    <t>odmena za služby za mesiac 06/2025 v zmysle uzatvornej zmluvy</t>
  </si>
  <si>
    <t>7932025</t>
  </si>
  <si>
    <t>25017</t>
  </si>
  <si>
    <t>stravovanie počas sústredenia pre RD beach - 18.-19.6.2025 a 25.6.2025 Senec</t>
  </si>
  <si>
    <t>7942025</t>
  </si>
  <si>
    <t>0062025</t>
  </si>
  <si>
    <t>odmena za služby za mesiac 06/2025 v zmysle uzatvorenej zmluvy</t>
  </si>
  <si>
    <t>7952025</t>
  </si>
  <si>
    <t>20251284</t>
  </si>
  <si>
    <t>figúrky, medaile, poháre, stužky na finále Majstrovstiev SR v MIX volejbale</t>
  </si>
  <si>
    <t>7962025</t>
  </si>
  <si>
    <t>732025</t>
  </si>
  <si>
    <t>účastnícky poplatok na turnaj MEVZA U18,U20 beach - 21 osôb</t>
  </si>
  <si>
    <t>Volley Club Portorož</t>
  </si>
  <si>
    <t>7982025</t>
  </si>
  <si>
    <t>odmena za služby trénera za mesiac 06/2025 v zmysle uzatvorenj zmluvy</t>
  </si>
  <si>
    <t>7992025</t>
  </si>
  <si>
    <t>312025</t>
  </si>
  <si>
    <t>8012025</t>
  </si>
  <si>
    <t>8022025</t>
  </si>
  <si>
    <t>8042025</t>
  </si>
  <si>
    <t>8062025</t>
  </si>
  <si>
    <t>odmena za lužby koordinátora šk.súťaží za mesiac 06/2025 v zmysle uzatvorenej zmluvy</t>
  </si>
  <si>
    <t>8082025</t>
  </si>
  <si>
    <t>20250256</t>
  </si>
  <si>
    <t>zdravotné zabezpečenie pre RD U22</t>
  </si>
  <si>
    <t>8092025</t>
  </si>
  <si>
    <t>8102025</t>
  </si>
  <si>
    <t>47</t>
  </si>
  <si>
    <t>ubytovanie hráčok COP za mesiac 06/2025 1x</t>
  </si>
  <si>
    <t>8112025</t>
  </si>
  <si>
    <t>51</t>
  </si>
  <si>
    <t>ubytovanie S.Huba za mesiac 7/2025</t>
  </si>
  <si>
    <t>8122025</t>
  </si>
  <si>
    <t>odmena hlavného štatistika za mesiac 06/2025 v zmysle uzatvorenej zmluvy</t>
  </si>
  <si>
    <t>8132025</t>
  </si>
  <si>
    <t>20250623</t>
  </si>
  <si>
    <t>preprava taraflex na sústredenoie RD U22 z Šamorín -do  Liptovský Ján 30.6.2025</t>
  </si>
  <si>
    <t>8152025</t>
  </si>
  <si>
    <t>00062025</t>
  </si>
  <si>
    <t>8162025</t>
  </si>
  <si>
    <t>8172025</t>
  </si>
  <si>
    <t>8182025</t>
  </si>
  <si>
    <t>odmena za služby trénera RD žien /Mašek M./ za mesiac 06/2025 v zmysle uzatvorenej zmluvy</t>
  </si>
  <si>
    <t>8192025</t>
  </si>
  <si>
    <t>2500362</t>
  </si>
  <si>
    <t>športový materiál beach - topy, tričká, leginy, kraťasy</t>
  </si>
  <si>
    <t>Atak, výrobné družstvo, Prešov</t>
  </si>
  <si>
    <t>8202025</t>
  </si>
  <si>
    <t>8212025</t>
  </si>
  <si>
    <t>28001425</t>
  </si>
  <si>
    <t>stravovanie hráčov COP za mesiac 06/2025 2 osoby</t>
  </si>
  <si>
    <t>8232025</t>
  </si>
  <si>
    <t>28001525</t>
  </si>
  <si>
    <t>stravovanie hráčov COP za mesiac 06/2025 15 osôb</t>
  </si>
  <si>
    <t>8242025</t>
  </si>
  <si>
    <t>202508</t>
  </si>
  <si>
    <t>odmena oblastného koordinárora šk.súťaží za mesiac 06/2025 v zmysle uzatvorenej zmluvy</t>
  </si>
  <si>
    <t>8252025</t>
  </si>
  <si>
    <t>8272025</t>
  </si>
  <si>
    <t>31025780</t>
  </si>
  <si>
    <t>prenájom externý sklad  za mesiac 4-6/2025</t>
  </si>
  <si>
    <t>8282025</t>
  </si>
  <si>
    <t>Marián Vitko, Svidník</t>
  </si>
  <si>
    <t>8302025</t>
  </si>
  <si>
    <t>8322025</t>
  </si>
  <si>
    <t>odmena za služby fyzioterapeuta za mesiac 06/2025 v zmysle uzatvorenej zmluvy</t>
  </si>
  <si>
    <t>8352025</t>
  </si>
  <si>
    <t>8362025</t>
  </si>
  <si>
    <t>8372025</t>
  </si>
  <si>
    <t>8392025</t>
  </si>
  <si>
    <t>8382025</t>
  </si>
  <si>
    <t>8402025</t>
  </si>
  <si>
    <t>8422025</t>
  </si>
  <si>
    <t>25060001</t>
  </si>
  <si>
    <t>8432025</t>
  </si>
  <si>
    <t>8442025</t>
  </si>
  <si>
    <t>25213</t>
  </si>
  <si>
    <t>stravovanie počas Festivalu mládeže v Demänovej</t>
  </si>
  <si>
    <t>LAHODY, Retro Food, s.r.o., Nitra</t>
  </si>
  <si>
    <t>8452025</t>
  </si>
  <si>
    <t>organizácia podujatia - Turnaj o Dunajský pohár 28.6.2025 vo Svidníku</t>
  </si>
  <si>
    <t>OZ Mladý Svidníčan, Svidník</t>
  </si>
  <si>
    <t>8462025</t>
  </si>
  <si>
    <t>537545</t>
  </si>
  <si>
    <t>prenájom  konf.miestnosti, občerstvenie, ubytovanie, polpenzia počas Konferencie SVF 20-22.6.2025 v Poprade</t>
  </si>
  <si>
    <t>Aquacity Poprad, s.r.o., Poprad</t>
  </si>
  <si>
    <t>8472025</t>
  </si>
  <si>
    <t>8492025</t>
  </si>
  <si>
    <t>príspevok na organizáciu podujatia Veterán Volley Cup 9.8.2025 v Kežmarku</t>
  </si>
  <si>
    <t>Klub volejbalu MŠK Oktan Kežmarok</t>
  </si>
  <si>
    <t>8502025</t>
  </si>
  <si>
    <t>8512025</t>
  </si>
  <si>
    <t>2025015</t>
  </si>
  <si>
    <t>modul UP Basic - Membery za meisac 06/2025</t>
  </si>
  <si>
    <t>8522025</t>
  </si>
  <si>
    <t>8532025</t>
  </si>
  <si>
    <t>2025024</t>
  </si>
  <si>
    <t>stravovanie počas sústredenia RD beach 21.-27.6.2025 v Bratislave</t>
  </si>
  <si>
    <t>BRM restarurant, s.r.o., Bardejov</t>
  </si>
  <si>
    <t>8542025</t>
  </si>
  <si>
    <t>2504090129</t>
  </si>
  <si>
    <t>ubytovanie počas turnaja 26.-29.6.2025 v Prešove</t>
  </si>
  <si>
    <t>Aplend, s.r.o,, Veľky Slavkov, Best Western</t>
  </si>
  <si>
    <t>8552025</t>
  </si>
  <si>
    <t>odmena za výkon rozhodcu počas KME U22 dievčatá 3.-5.7.2025 v Púchove</t>
  </si>
  <si>
    <t>8562025</t>
  </si>
  <si>
    <t>202512</t>
  </si>
  <si>
    <t>8572025</t>
  </si>
  <si>
    <t>8582025</t>
  </si>
  <si>
    <t>20250016</t>
  </si>
  <si>
    <t>Matej Gála, Myjava</t>
  </si>
  <si>
    <t>8592025</t>
  </si>
  <si>
    <t>ozvučenie počas podujatia - KME U22 dievčatá 3.-5.7.2025 v Púchove</t>
  </si>
  <si>
    <t>8612025</t>
  </si>
  <si>
    <t>920025</t>
  </si>
  <si>
    <t>8632025</t>
  </si>
  <si>
    <t>29</t>
  </si>
  <si>
    <t>prenájom telocvične počas tréningov COP za mesiac 06/2025 v zmysle zmluvy</t>
  </si>
  <si>
    <t>ZŠ Tulipánova, Nitra</t>
  </si>
  <si>
    <t>8652025</t>
  </si>
  <si>
    <t>25060666</t>
  </si>
  <si>
    <t>Vert Europe, Magdeburg</t>
  </si>
  <si>
    <t>8662025</t>
  </si>
  <si>
    <t>8702025</t>
  </si>
  <si>
    <t>Peter Šmahel, Bratislava</t>
  </si>
  <si>
    <t>8712025</t>
  </si>
  <si>
    <t>2025031</t>
  </si>
  <si>
    <t>odmena za služby trénera zamesiac 06/2025 v zmysle uzatvorenej zmluvy /Krčmar/</t>
  </si>
  <si>
    <t>8722025</t>
  </si>
  <si>
    <t>8732025</t>
  </si>
  <si>
    <t>8742025</t>
  </si>
  <si>
    <t>Daniela Chymičová, Košice</t>
  </si>
  <si>
    <t>8762025</t>
  </si>
  <si>
    <t>odmena sist.trénera pri RD U22 za obdobie 1.6. - 6.7.2025 v zmysle zmluvy</t>
  </si>
  <si>
    <t>Peter Minárik, Sound § Speak, Žilina</t>
  </si>
  <si>
    <t>8772025</t>
  </si>
  <si>
    <t>22100181</t>
  </si>
  <si>
    <t>odmena uza váýkon rozhodcu počas KME U22 dievčatá 5.7.2025 v Púchove</t>
  </si>
  <si>
    <t>8802025</t>
  </si>
  <si>
    <t>10250016</t>
  </si>
  <si>
    <t>organizačné zabezpečenie počas Festivalu mládeže v Demänovej</t>
  </si>
  <si>
    <t>VK Rachmaninka, Liptovský Mikuláš</t>
  </si>
  <si>
    <t>8832025</t>
  </si>
  <si>
    <t>8842025</t>
  </si>
  <si>
    <t>6250101583</t>
  </si>
  <si>
    <t xml:space="preserve">nájomné skladové priestory + parkovne 2 miesta za 08/2025 </t>
  </si>
  <si>
    <t>8852025</t>
  </si>
  <si>
    <t>625010154</t>
  </si>
  <si>
    <t>prenájom parkovacieho miesta 1x za mesiac 08/2025</t>
  </si>
  <si>
    <t>8862025</t>
  </si>
  <si>
    <t>20251336</t>
  </si>
  <si>
    <t>potlač dresov RD mužov a žien 11 x</t>
  </si>
  <si>
    <t>8882025</t>
  </si>
  <si>
    <t>odmena koordinátora internetových prenosov za 1.polrok 2025 v zmysle zmluvy</t>
  </si>
  <si>
    <t>8892025</t>
  </si>
  <si>
    <t>29002125</t>
  </si>
  <si>
    <t>ubytovanie trénerov COP za mesiac 06/2025 - Kardoš, Hupka</t>
  </si>
  <si>
    <t>8902025</t>
  </si>
  <si>
    <t>011</t>
  </si>
  <si>
    <t>odmena za služby trénera za mesiac 062025 v zmysle uzatvorenej zmluvy</t>
  </si>
  <si>
    <t>FrederikbGašparovič, Plavecký Štvrtok</t>
  </si>
  <si>
    <t>8942025</t>
  </si>
  <si>
    <t>8952025</t>
  </si>
  <si>
    <t>2251117834</t>
  </si>
  <si>
    <t>autorská odmena za licenciu na verejné použitie hudobných diel počas podujatia Zlatá EL mužov a žien 6.-8.6.2025 v Bratislave</t>
  </si>
  <si>
    <t>8972025</t>
  </si>
  <si>
    <t>13250062</t>
  </si>
  <si>
    <t>prenájom technického zariadenia pre potreby SVf počas organizácie podujatí v zmysle zmluvy</t>
  </si>
  <si>
    <t>9002025</t>
  </si>
  <si>
    <t>2025164</t>
  </si>
  <si>
    <t>zdravotné zabezpečenie počas Zlatej EL mužov a žtien 6.-8.6.2025 v Bratislave</t>
  </si>
  <si>
    <t>AP Rescue, s.r.o., Bratislava</t>
  </si>
  <si>
    <t>9022025</t>
  </si>
  <si>
    <t>20250132</t>
  </si>
  <si>
    <t>prevoz materiálu Prešov - Strážske 29.6.2025 a Strážske - Patrónka 6.7.2025</t>
  </si>
  <si>
    <t>Flashtrans, s.r.o, Košice</t>
  </si>
  <si>
    <t>9032025</t>
  </si>
  <si>
    <t>1259011726</t>
  </si>
  <si>
    <t>prepravné náklady lopty</t>
  </si>
  <si>
    <t>Slovak Parcel Services, s.r.o., Ivanka pri Dunaji</t>
  </si>
  <si>
    <t>9072025</t>
  </si>
  <si>
    <t>2590010</t>
  </si>
  <si>
    <t>odmena kondičného trénera pri RD žien /R.Nemec/ za mesiac 06/2025 v zmysle uzatvorenej zmuvy</t>
  </si>
  <si>
    <t xml:space="preserve">Line Team, s.r.o., Bratislava </t>
  </si>
  <si>
    <t>9112025</t>
  </si>
  <si>
    <t>20250715001</t>
  </si>
  <si>
    <t>vstup do fitness počas sústredenia RD mužov - 15 osôb</t>
  </si>
  <si>
    <t>Zauko Gym, s.r.o., Púchov</t>
  </si>
  <si>
    <t>9122025</t>
  </si>
  <si>
    <t>fyzioprocedura  hráča RD mužov - Ihnát</t>
  </si>
  <si>
    <t>Bc. Lucia Augustínová, Považská Bystrica</t>
  </si>
  <si>
    <t>9132025</t>
  </si>
  <si>
    <t>9142025</t>
  </si>
  <si>
    <t>odmena za výkon rozhodcu počas turnaja beach 27.-29.6.2025 v Prešove</t>
  </si>
  <si>
    <t>Danylo Romanov, Bratislava</t>
  </si>
  <si>
    <t>9152025</t>
  </si>
  <si>
    <t>2501036</t>
  </si>
  <si>
    <t>odmena za výkon rozhodcu turnaj beach 7.6.2025 v Žiline</t>
  </si>
  <si>
    <t>Ján Maruniak, Banská Belá</t>
  </si>
  <si>
    <t>9162025</t>
  </si>
  <si>
    <t>20250056</t>
  </si>
  <si>
    <t>odmena za výkon rozhodcu turnaj beach 7--8-6-2025 žilina a 14.-15.6.2025 Trnava</t>
  </si>
  <si>
    <t>9172025</t>
  </si>
  <si>
    <t>20250030</t>
  </si>
  <si>
    <t>odmena za výkon rozhodcu počas turnaja beach 7.6.2025 Žilina a 14.6.2025 Trnava</t>
  </si>
  <si>
    <t>PhDr. Pikulík Tomáš, Bratislava</t>
  </si>
  <si>
    <t>9182025</t>
  </si>
  <si>
    <t>odmena za výkon rozhodcu počas turnaja beach 7.6.2025 v Žiline</t>
  </si>
  <si>
    <t>Ján Vojčinák, Žilina</t>
  </si>
  <si>
    <t>9192025</t>
  </si>
  <si>
    <t>2025050</t>
  </si>
  <si>
    <t>odmena za výkon rozhodcu počas turnaj beach 27.-29.6.2025 Prešov</t>
  </si>
  <si>
    <t>9202025</t>
  </si>
  <si>
    <t>20250019</t>
  </si>
  <si>
    <t>odmena za výkon rozhodcu turnaj beach 7.-8.6.2025 a 27.-29.6.2025 Prešov</t>
  </si>
  <si>
    <t>9212025</t>
  </si>
  <si>
    <t>20250001</t>
  </si>
  <si>
    <t>odmena za výkon rozhodcu turnaj beach 6.-8.6.2025 a 28.-29.6.2025 Prešov</t>
  </si>
  <si>
    <t>Matúš Michna, Košice</t>
  </si>
  <si>
    <t>9222025</t>
  </si>
  <si>
    <t>20250717</t>
  </si>
  <si>
    <t>preprava materiálu Púchov - Žilina 18.7.2025 a Liptovský Ján - Šamorín 29.7.2025</t>
  </si>
  <si>
    <t>9232025</t>
  </si>
  <si>
    <t>ozvučenie a moderovanie počas  Festivalu mládeže 14.6.2025 v Demänovej</t>
  </si>
  <si>
    <t>Barilla Karol - BK Audio, Hôrka</t>
  </si>
  <si>
    <t>9242025</t>
  </si>
  <si>
    <t>odmena za výkon rozhodcu počas PZ RD žien 25.-26.7.2025 v Liptovskom Jáne</t>
  </si>
  <si>
    <t>9252025</t>
  </si>
  <si>
    <t>odmena rozhodcu počas PZ RD mužov 26.7.2025 v Púchove</t>
  </si>
  <si>
    <t>9262025</t>
  </si>
  <si>
    <t>6252100556</t>
  </si>
  <si>
    <t xml:space="preserve">spoločné prevádzkové náklady, parkovné 2.štvrťtok 2025 </t>
  </si>
  <si>
    <t>9312025</t>
  </si>
  <si>
    <t>2025000006</t>
  </si>
  <si>
    <t>BU072025</t>
  </si>
  <si>
    <t>náklady počas sústredenia a Zlatej EL RD mužov 6.6.-22.6.2025 - Púchov, Bratislava ,Portugalsko - cestovné náklady, poplatok extra batožina, pranie dresov, snack, strava letisko - 23 osôb</t>
  </si>
  <si>
    <t>náklady na činnosť COP Nitra za mesiac jún 2025 - regenerácia hráčok, športová obuv 1x</t>
  </si>
  <si>
    <t>per diem medzinárodný rozhodca - Kvalifikácia ME U22 dievčatá 2.-6.7.2025 v Púchove</t>
  </si>
  <si>
    <t>Serena Salvati, Taliansko</t>
  </si>
  <si>
    <t>Nicklas Kjaer, Dansko</t>
  </si>
  <si>
    <t>Stoyan Barev, Bulharsko</t>
  </si>
  <si>
    <t>Jungen Andre, Nemecko</t>
  </si>
  <si>
    <t>náklady na sústredenie U22 dievčatá 16.6.-6.7.2025 v Púchove - stravovanie, zdravotné zabezpečenie, posilňovňa</t>
  </si>
  <si>
    <t>Adam Kocian, Bratislava</t>
  </si>
  <si>
    <t>náklady na sústredenie U22 dievčatá 1.-14.6.2025 v Liptovskom Hrádku - spotrebný materiál, ubytovanie, zdravotné zabezpečenie, strava</t>
  </si>
  <si>
    <t>náklady na sústredenie RD mužov 6.7.-27.7.2025 v Púchove - cestovné náklady, poštovné, športový materiál, pranie, zdravotné zabezpečenie</t>
  </si>
  <si>
    <t>cestovné poistenie Union</t>
  </si>
  <si>
    <t>Union Poisťovňa, Bratislava</t>
  </si>
  <si>
    <t>mzdy zamestnancov za mesiac 06/2025 - 8 osôb</t>
  </si>
  <si>
    <t>os.č. 1-8</t>
  </si>
  <si>
    <t>odvody za mesiac 05/2025 - sociálna poisťovňa, daňový úrad, Dôvera, VŠZP, Union</t>
  </si>
  <si>
    <t>sociálna poisťovňa, daňový úrad, Dôvera, Union, VŠZP</t>
  </si>
  <si>
    <t>odvody za mesiac 06/2025 - sociálna poisťovňa, daňový úrad, Dôvera, VŠZP, Union</t>
  </si>
  <si>
    <t>dohody o vykonaní práce za mesiac 06/2025 6 osôb</t>
  </si>
  <si>
    <t>os. č. 9-14</t>
  </si>
  <si>
    <t>sociálna poisťovňa, VŠZP, daňový úrad</t>
  </si>
  <si>
    <t>odmeny športoví odborníci + zrážková daň za mesiac 06/2025 - 4 osoby</t>
  </si>
  <si>
    <t>os. č. 15-18</t>
  </si>
  <si>
    <t>7772025</t>
  </si>
  <si>
    <t>2025058</t>
  </si>
  <si>
    <t>odmena za služby trénera RD mužov za mesiac 06/2025 v zmysle uzatvorenej zmluvy - Steven Vandenmegel</t>
  </si>
  <si>
    <t>Inner Talent Ozgem, Belgicko</t>
  </si>
  <si>
    <t>7782025</t>
  </si>
  <si>
    <t>2025057</t>
  </si>
  <si>
    <t>odmena za služby trénera RD mužov za mesiac 05/2025 v zmysle uzatvorenej zmluvy - Steven Vandenmegel</t>
  </si>
  <si>
    <t>8292025</t>
  </si>
  <si>
    <t>05062025</t>
  </si>
  <si>
    <t>odmena za služby asistenta trénera RD mužov za obdobie 26.5.-22.6.2025 v zmysle uzatovrenje zmluvy - Michal Masný</t>
  </si>
  <si>
    <t>Shilda Promotion, Georgia</t>
  </si>
  <si>
    <t>6282025</t>
  </si>
  <si>
    <t>2025005193</t>
  </si>
  <si>
    <t>pranie dresov počas sústredenia mužov 17.5.-28.5.2025 v Púchove</t>
  </si>
  <si>
    <t>Alexandra Hotel, s.r.o. Púchov</t>
  </si>
  <si>
    <t>9052025</t>
  </si>
  <si>
    <t>2025072</t>
  </si>
  <si>
    <t>odmena za služby trénera RD mužov za mesiac 7/2025 v zmysle uzatvorenej zmluvy /Steven Vandelmegel/</t>
  </si>
  <si>
    <t>9272025</t>
  </si>
  <si>
    <t>2025004046</t>
  </si>
  <si>
    <t>9282025</t>
  </si>
  <si>
    <t>2510203364</t>
  </si>
  <si>
    <t>športová obuv 1x</t>
  </si>
  <si>
    <t>9322025</t>
  </si>
  <si>
    <t>odmena za služby trénera za mesiac 07/2025 v zmysle uzatvorenej zmluvy</t>
  </si>
  <si>
    <t>9332025</t>
  </si>
  <si>
    <t>9342025</t>
  </si>
  <si>
    <t>20250701</t>
  </si>
  <si>
    <t>9352025</t>
  </si>
  <si>
    <t>9362025</t>
  </si>
  <si>
    <t>odmena za služby za mesiac 07/2025 v zmysle uzatvorenej zmluvy</t>
  </si>
  <si>
    <t>9372025</t>
  </si>
  <si>
    <t>11/2025</t>
  </si>
  <si>
    <t>odmena za služby asistenta trénera RD žien zamesiac 07/2025 v zmysle uzatvorenej zmluvy</t>
  </si>
  <si>
    <t>9382025</t>
  </si>
  <si>
    <t>odmena za služby štatistika pri RD mužov za mesiac 07/2025 v zmysle uzatvorenej zmluvy</t>
  </si>
  <si>
    <t>9392025</t>
  </si>
  <si>
    <t>9412025</t>
  </si>
  <si>
    <t>odmena z aslužby za mesiac 07/2025 v zmysle uzatvorenej zmluvy /Štulajter T./</t>
  </si>
  <si>
    <t>9432025</t>
  </si>
  <si>
    <t>9442025</t>
  </si>
  <si>
    <t>20251459</t>
  </si>
  <si>
    <t>potlač tričiek na MS žien v Thajku - 32 kusov</t>
  </si>
  <si>
    <t>9452025</t>
  </si>
  <si>
    <t>250470001</t>
  </si>
  <si>
    <t>odmena za služby za mesiac 07/2025 v zmysle uzatvorenej zmluvy /Moravčík F./</t>
  </si>
  <si>
    <t>9462025</t>
  </si>
  <si>
    <t>oddmena za služby počas volejbalového kempu 29.6. a 4.7.2025 v Leviciach</t>
  </si>
  <si>
    <t>9472025</t>
  </si>
  <si>
    <t>225078</t>
  </si>
  <si>
    <t>masérske služby, rehabilitácia hráčky RD Kormendyová K.</t>
  </si>
  <si>
    <t>IRZ, s.r.o., Bratislava</t>
  </si>
  <si>
    <t>9482025</t>
  </si>
  <si>
    <t>9502025</t>
  </si>
  <si>
    <t>20250044</t>
  </si>
  <si>
    <t>prevoz materiálu pre RD mužov zo Šamorína do BA 2.8.2025</t>
  </si>
  <si>
    <t>Autodoprava, Bratislava</t>
  </si>
  <si>
    <t>9512025</t>
  </si>
  <si>
    <t>odmena za služby trénera za mesiac 07/2025 v zmysle uzatvorenej zmluvy - Mašek M.</t>
  </si>
  <si>
    <t>9522025</t>
  </si>
  <si>
    <t>0072025</t>
  </si>
  <si>
    <t>odmena za služby vedúceho družstva za mesiac 07/2025 v zmysle uzatvorenej zmluvy</t>
  </si>
  <si>
    <t>9532025</t>
  </si>
  <si>
    <t>9542025</t>
  </si>
  <si>
    <t>odmena za výkon rozhodcu počas PZ SVK - Ukrajina 25.7.2025 v Liptovskom Hrádku</t>
  </si>
  <si>
    <t>9552025</t>
  </si>
  <si>
    <t>25000012</t>
  </si>
  <si>
    <t>odmena za výkon rozhodcu počas PZ RD žien 25.a 27.7.2025 v Liptovsom Hrádku</t>
  </si>
  <si>
    <t>9562025</t>
  </si>
  <si>
    <t>2510</t>
  </si>
  <si>
    <t>odmena za výkon rozhodcu počas PZ RD mužov 2.8.2025 v Žiline</t>
  </si>
  <si>
    <t>9572025</t>
  </si>
  <si>
    <t>20250022</t>
  </si>
  <si>
    <t>odmena za výkon rozhodcu počas PZ RD mužov 1. a 3.8.2025 v Žilin e</t>
  </si>
  <si>
    <t>9582025</t>
  </si>
  <si>
    <t>202513</t>
  </si>
  <si>
    <t>odmena za výkon rozhodcu počas PZ RD mužov 1. a 3.8.2025 v Žiline</t>
  </si>
  <si>
    <t>9612025</t>
  </si>
  <si>
    <t>odmena za služby za mesiac 07/2025 v zmysle uzatvorenej zmluvy /Kocian A./</t>
  </si>
  <si>
    <t>9672025</t>
  </si>
  <si>
    <t>MUDr. Juraj Mokrý, Turčiansky Peter</t>
  </si>
  <si>
    <t>9682025</t>
  </si>
  <si>
    <t>odmena rozhodcu počas turnaja Summer Beach 7.-8.6.2025 Prešov a 28.-29.6.2025 Trnava</t>
  </si>
  <si>
    <t>Matúš Lehet, Prešov</t>
  </si>
  <si>
    <t>9692025</t>
  </si>
  <si>
    <t>odmena za výkon rozhodcu počas PZ RD žien SVK - Ukrajina 26.7.2025 v Liptovskom Jáne</t>
  </si>
  <si>
    <t>9702025</t>
  </si>
  <si>
    <t>odmena za výkon rozhodcu počas turnaja Summer Beach 7.-8.6.2025 Trnava, 28.-29.6.2025 Prešov</t>
  </si>
  <si>
    <t>9712025</t>
  </si>
  <si>
    <t>odmena za služby hlavného štatistika za mesiac 07/2025 v zmysle uzatvorenej zmluvy</t>
  </si>
  <si>
    <t>9722025</t>
  </si>
  <si>
    <t>ZFA 34/25</t>
  </si>
  <si>
    <t>letenky na PZ RD žien 12.8.2025 Viedeň - Atény  22 osôb - záloha</t>
  </si>
  <si>
    <t>9742025</t>
  </si>
  <si>
    <t>25053</t>
  </si>
  <si>
    <t>letenky na PZ RD žien 12.8.2025 Viedeň -  Atény- 22 osôb - doplatok</t>
  </si>
  <si>
    <t>9762025</t>
  </si>
  <si>
    <t>9792025</t>
  </si>
  <si>
    <t>20250702</t>
  </si>
  <si>
    <t>spracovanie účtovnej a mzdovej agendy za mesiac 07/2025 v zmysle uzatvorenej zmluvy</t>
  </si>
  <si>
    <t>9852025</t>
  </si>
  <si>
    <t>zabezpečenie ozvučenia počas PZ RD mužov 1.-3.8.2025 v Žiline</t>
  </si>
  <si>
    <t>9902025</t>
  </si>
  <si>
    <t>725</t>
  </si>
  <si>
    <t>odmena za služby asistenta trénera pri RD muži za  mesiac 07/2025 v zmysle uzatvorenej zmluvy</t>
  </si>
  <si>
    <t>9912025</t>
  </si>
  <si>
    <t>3250002756</t>
  </si>
  <si>
    <t>prenájom športovej haly počas sústredenia RD mužov 28.-31.7.2025 v Žiline</t>
  </si>
  <si>
    <t>Žilinská univertzita, Žilina</t>
  </si>
  <si>
    <t>9922025</t>
  </si>
  <si>
    <t>25013898</t>
  </si>
  <si>
    <t>cestovný kufor na elektroniku pre RD žien na MS v Thajsku</t>
  </si>
  <si>
    <t>Shadow Slovakia, s.r.o., Nitra</t>
  </si>
  <si>
    <t>9932025</t>
  </si>
  <si>
    <t>odmena za masérske služby pri RD žien počas sústredenia 31.7. -10.8.2025</t>
  </si>
  <si>
    <t>Roman Krištofík, Vital Centrum, Trnava</t>
  </si>
  <si>
    <t>9942025</t>
  </si>
  <si>
    <t>9972025</t>
  </si>
  <si>
    <t>625020701</t>
  </si>
  <si>
    <t>parkovné počas zasadnutí SVF za 7/2025</t>
  </si>
  <si>
    <t>10012025</t>
  </si>
  <si>
    <t>3250002283</t>
  </si>
  <si>
    <t>prenájom športovej haly počas sústredenia RD žien 2.-11.8.2025 v Šamoríne</t>
  </si>
  <si>
    <t>Ekonomická univerzita, Bratislava</t>
  </si>
  <si>
    <t>10112025</t>
  </si>
  <si>
    <t>2510202015</t>
  </si>
  <si>
    <t>10122025</t>
  </si>
  <si>
    <t>2510202899</t>
  </si>
  <si>
    <t>BU082025</t>
  </si>
  <si>
    <t>náklady na turnaj Mevza Bibinje Chorvátsko 11.-15.6.2025 cestovné náklady, ubytovanie, štartovné</t>
  </si>
  <si>
    <t>Lesia Slezáková, Zohor</t>
  </si>
  <si>
    <t>náklady počas sústredenia RD žien - obuv realizačný tím- 6 kusov</t>
  </si>
  <si>
    <t>náklady počas sústredenia RD mužov 6.-17.7.2025 Púchov, 13.8.2025 Žilina /KME/ - cestovné real.tím, pitný režim, pranie dresov</t>
  </si>
  <si>
    <t>náklady počas sústredenia RD žien 7.-31.7.2025 Liptovský Ján, Šamorín - spotrebný materiál, pitný režim, regenerácia hráčok - magnet.rezonancia, kryoterapia, ultrazvuk.vyšetrenie, cestovné</t>
  </si>
  <si>
    <t>náklady počas sústredenia 1.-12.8.2025 v Šamoríne - spotrebný materiál, zdravotné zabezpečenie</t>
  </si>
  <si>
    <t>dohody o vykonaní práce za mesiac 07/2025 4 osoby</t>
  </si>
  <si>
    <t>osoba 8-11</t>
  </si>
  <si>
    <t>osoba 12-14</t>
  </si>
  <si>
    <t xml:space="preserve"> náklady počas sústredenia RD mužov + KME 28.7.-13.8.2025 Žilina, Priština - pranie dresov, posilňovňa, snack</t>
  </si>
  <si>
    <t>účastnícky poplatok na ME U22  ženy,muži - Baden - Rakúsko -  6 osôb</t>
  </si>
  <si>
    <t>HSG Events GmbH, Baden</t>
  </si>
  <si>
    <t>náklady na činnosť klubu v zmysle uzatvorenej dohody č.15/2025 - ubytovanie,strava VT</t>
  </si>
  <si>
    <t>37826631</t>
  </si>
  <si>
    <t>ŠVK Tatran Banská Bystrica</t>
  </si>
  <si>
    <t>42071</t>
  </si>
  <si>
    <t>stravovanie hráčov 9.5.2025</t>
  </si>
  <si>
    <t>0302008925</t>
  </si>
  <si>
    <t>náklady na činnosť klubu v zmyssle uzatvorenej dohdoy č. 03/2025 - prenájom ŠH 002/2025</t>
  </si>
  <si>
    <t>50956540</t>
  </si>
  <si>
    <t>ŠŠK Bilíkova, Bratislava</t>
  </si>
  <si>
    <t>odmena za výkon rozhodcu 8.2.2025</t>
  </si>
  <si>
    <t>20250023</t>
  </si>
  <si>
    <t>odmena za výkon rozhodcu 12.4.2025</t>
  </si>
  <si>
    <t>20250014</t>
  </si>
  <si>
    <t>odmena za výkon rozhodcu 12.3.2025</t>
  </si>
  <si>
    <t>odmena za výkon rozhodcu 23.3.2025</t>
  </si>
  <si>
    <t>odmena za výkon rozhodcu 4.3.2025</t>
  </si>
  <si>
    <t>odmena za výkon rozhodcu 9.2.2025</t>
  </si>
  <si>
    <t>odmena za výkon rozhodcu 5.2.2025</t>
  </si>
  <si>
    <t>25040014</t>
  </si>
  <si>
    <t>odmena trénera za 01/2025 v zmysle zmluvy</t>
  </si>
  <si>
    <t>25040015</t>
  </si>
  <si>
    <t>odmena trén era za 02/2025 vzmysle zmluvy</t>
  </si>
  <si>
    <t>25040016</t>
  </si>
  <si>
    <t>odmena trénera za 03/2025 v zmysle zmluvy</t>
  </si>
  <si>
    <t>odmena za výkon rozhodcu 18.-19.1.2025</t>
  </si>
  <si>
    <t>25054</t>
  </si>
  <si>
    <t>náklady na činnosť klubu v zmysle uzatvorenej dohody č.08/2025 - prenájom ŠH 03/2025</t>
  </si>
  <si>
    <t>3077822</t>
  </si>
  <si>
    <t>ZK IMA VK Bratislava</t>
  </si>
  <si>
    <t>náklady na činnosť klubu v zmysle uzatvorenej dohody č. 17/2025 - mini kemp</t>
  </si>
  <si>
    <t>14221021</t>
  </si>
  <si>
    <t>TJ Lokomotíva Čadca</t>
  </si>
  <si>
    <t>250100001</t>
  </si>
  <si>
    <t>odmena rozhodcu 01/2025</t>
  </si>
  <si>
    <t>25020005</t>
  </si>
  <si>
    <t>odmena za výkon rozhodcu 22.2.2025</t>
  </si>
  <si>
    <t>odmena za výkon rozhodcu</t>
  </si>
  <si>
    <t>1</t>
  </si>
  <si>
    <t>nájomné telocvične za mesiac 03/2025 v zmysle zmluvy</t>
  </si>
  <si>
    <t>2025193</t>
  </si>
  <si>
    <t>ubytovanie, strava počas zápasu</t>
  </si>
  <si>
    <t>20250010</t>
  </si>
  <si>
    <t>odmena za výkon rozhodcu 3.5.2025</t>
  </si>
  <si>
    <t>náklady na činnosť klubu v zmysle uzatvorenej dohody č. 18/2025 - doprava na zápasy za 01/2025</t>
  </si>
  <si>
    <t>37818031</t>
  </si>
  <si>
    <t>MVK Detva</t>
  </si>
  <si>
    <t>4</t>
  </si>
  <si>
    <t>náklady na činnosť klubu v zmysle uzatvorenej dohody č. 19/2025 - prenájom telocvične 04/2025</t>
  </si>
  <si>
    <t>31916848</t>
  </si>
  <si>
    <t>VK Orava Dolný Kubín</t>
  </si>
  <si>
    <t>191500009</t>
  </si>
  <si>
    <t>náklady na činnosť klubu v zmysle uzatvorenej dohody č.10/2025 - prenájom športovej haly 01/2025</t>
  </si>
  <si>
    <t>31815251</t>
  </si>
  <si>
    <t>Športový klub Hamuliakovo</t>
  </si>
  <si>
    <t>1917500016</t>
  </si>
  <si>
    <t>prenájom športovej haly za 02/2025</t>
  </si>
  <si>
    <t>202501003</t>
  </si>
  <si>
    <t>nákladyna činnosť klubuv zmysle uzatvorenej dohody č. 20/2025 - doprava na zápas 18.-19.1.2025</t>
  </si>
  <si>
    <t>14220202</t>
  </si>
  <si>
    <t>VK Iskra Hnúšťa</t>
  </si>
  <si>
    <t>202501001</t>
  </si>
  <si>
    <t>doprava na zápas 11.1. a 16.1.2025</t>
  </si>
  <si>
    <t>202501007</t>
  </si>
  <si>
    <t>doprava na zápas 26.1.2025</t>
  </si>
  <si>
    <t>2025020</t>
  </si>
  <si>
    <t>prenájom športovej haly za mesiac 01/2025</t>
  </si>
  <si>
    <t>prenájom športovej haly za mesiac 02/2025</t>
  </si>
  <si>
    <t>1/2025</t>
  </si>
  <si>
    <t>náklady na činnosť klubu v zmysle uzatvorenej dohdoy č. 45/2025 - stravné zápas 12.1.2025 mladšie žiačky</t>
  </si>
  <si>
    <t>31303081</t>
  </si>
  <si>
    <t>MŠK Oktan Kežmarok</t>
  </si>
  <si>
    <t>2/2025</t>
  </si>
  <si>
    <t>stravné zápas 12.1.2025 kadetky</t>
  </si>
  <si>
    <t>stravné zápas 18.1.2025 mladšie žiačky</t>
  </si>
  <si>
    <t>10250002</t>
  </si>
  <si>
    <t>doprava na zápas 18.1.2025 Bardejov</t>
  </si>
  <si>
    <t>10250001</t>
  </si>
  <si>
    <t>doprava na zápas 12.1.2025 Košice</t>
  </si>
  <si>
    <t>31125001</t>
  </si>
  <si>
    <t>doprava na turnaj 12.1.2025 Moldava nad Bodvou</t>
  </si>
  <si>
    <t>220/2025</t>
  </si>
  <si>
    <t>náklady na činnosť klubu v zmysle uzatvorenej dohody č. 49/2025 - doprava žiačok na zápas 12.4.25 Poprad</t>
  </si>
  <si>
    <t>36158917</t>
  </si>
  <si>
    <t>Spojená škola Lendak</t>
  </si>
  <si>
    <t>139/2025</t>
  </si>
  <si>
    <t>doprava žiačok na zápas 15.3.2025 Svidník</t>
  </si>
  <si>
    <t>20250011</t>
  </si>
  <si>
    <t>42433509</t>
  </si>
  <si>
    <t>VK Rachmaninka Liptovský Mikuláš</t>
  </si>
  <si>
    <t>20250045</t>
  </si>
  <si>
    <t>prenájom telocvične za mesiac 02/2025</t>
  </si>
  <si>
    <t>20250121</t>
  </si>
  <si>
    <t>prenájom telocvične za 3/2025</t>
  </si>
  <si>
    <t>náklady na činnosť klubu v zmysle uzatvorenej dohody č. 09/2025 - vstup do posilňovne  za 03/25</t>
  </si>
  <si>
    <t>42262577</t>
  </si>
  <si>
    <t>Volley Team Záhorie, Malacky</t>
  </si>
  <si>
    <t>003/25</t>
  </si>
  <si>
    <t>prenájom telocvične za 1-3/2025</t>
  </si>
  <si>
    <t>2500434</t>
  </si>
  <si>
    <t xml:space="preserve">náklady na činnosť klubu v zmysle uzatvorenej dohody č. 28/2025 - športové oblečenie - mikiny </t>
  </si>
  <si>
    <t>55697585</t>
  </si>
  <si>
    <t>ŠVK Námestovo</t>
  </si>
  <si>
    <t>03/2025</t>
  </si>
  <si>
    <t>náklady na činnosť klubu v zmysle uzatvorenej dohody č. 71/2025 - odmena kond.trénera za mesiac 01/2025</t>
  </si>
  <si>
    <t>35629088</t>
  </si>
  <si>
    <t>VK Slávia SPU Nitra</t>
  </si>
  <si>
    <t>vstup do fitnesscetra 9x</t>
  </si>
  <si>
    <t>odmena trénera za mesiac 02/2025</t>
  </si>
  <si>
    <t>náklady na činnosť klubu v zmysle uzatvorenej dohody č. 72/2025 - doprava na zápas 22.3.2025</t>
  </si>
  <si>
    <t>31875742</t>
  </si>
  <si>
    <t>ZŠK UKF Nitra</t>
  </si>
  <si>
    <t>doprava hráčov na zápas 26.4.2025</t>
  </si>
  <si>
    <t>2025062</t>
  </si>
  <si>
    <t>doprava hráčov na zápas 6.6.2025</t>
  </si>
  <si>
    <t>doprava na zápasy 18.1.25, 25.1.25,26.1.2025,1.2.2025,9.2.2025</t>
  </si>
  <si>
    <t>2025113</t>
  </si>
  <si>
    <t>náklady na činnosť klubu v zmysle uzatvorenej dohody č. 73/2025 - doprava na sústredenie do ITA</t>
  </si>
  <si>
    <t>42375177</t>
  </si>
  <si>
    <t>MVK Nové Mestonad Váhom</t>
  </si>
  <si>
    <t>2/2024</t>
  </si>
  <si>
    <t>náklady na činnosť klubu v zmysle uzatvorenej dohody č. 29/2025 - prenájom telocvične 1-5/2025</t>
  </si>
  <si>
    <t>14222850</t>
  </si>
  <si>
    <t>TJ Novoť</t>
  </si>
  <si>
    <t>20250164</t>
  </si>
  <si>
    <t>náklady na činnosť klubu v zmysle uzatvorenej dohody č. 51/2025 - športové oblečenie mikiny</t>
  </si>
  <si>
    <t>50040561</t>
  </si>
  <si>
    <t>MVK Powerfit Podolínec</t>
  </si>
  <si>
    <t>náklady na činnosť klubu v zmysle uzatvorenej dohody č. 56/2025 - prevádzkové náklady  telocvične 1/2025</t>
  </si>
  <si>
    <t>42233470</t>
  </si>
  <si>
    <t>Dobré zo Slovenska, Prešov</t>
  </si>
  <si>
    <t>medaile súťaže SVF</t>
  </si>
  <si>
    <t>náklady na činnosť oblastného výboru SVF na rok 2025 v zmysle uzatvorenej zmluvy</t>
  </si>
  <si>
    <t>odmena hráča RD za mesiac maj - jun 2025 v zmysle uzatvorenej zmluvy</t>
  </si>
  <si>
    <t>Rendľa Martin,Banská Bystrica</t>
  </si>
  <si>
    <t>Barták Peter, Revúca</t>
  </si>
  <si>
    <t>Firkaľ Július, Humenné</t>
  </si>
  <si>
    <t>Goč Samuel, Kračúnovce</t>
  </si>
  <si>
    <t>Hanúsek Branislav, Kľačany</t>
  </si>
  <si>
    <t>Ihnát Jakub, Žilina</t>
  </si>
  <si>
    <t>Jakubík Bartolomej, Bratislava</t>
  </si>
  <si>
    <t>Kasperkevič Maroš, Stará Ľubovňa</t>
  </si>
  <si>
    <t>Kováč Jakub, Zohor</t>
  </si>
  <si>
    <t>Makónyi Filip, Ružomberok</t>
  </si>
  <si>
    <t>Matejčík Patrik, Banská Bystrica</t>
  </si>
  <si>
    <t>Pati Nagy Šimon, Komárno</t>
  </si>
  <si>
    <t>Sýkora Matej, Banská Bystrica</t>
  </si>
  <si>
    <t>Šelong Daniel, Bardejov</t>
  </si>
  <si>
    <t>Vančo Adrián, Stará Ľubovňa</t>
  </si>
  <si>
    <t>Zeman Michal,Myjava</t>
  </si>
  <si>
    <t>Bilich Andrej, Poprad</t>
  </si>
  <si>
    <t>Pijaček Róbert, Kojatice</t>
  </si>
  <si>
    <t>odmena hráčky RD za mesiac máj - jún 2025 v zmysle uzatvorenej zmluvy</t>
  </si>
  <si>
    <t>Kohútová Anna, Krupina</t>
  </si>
  <si>
    <t>Koseková Barbora, Bratislava</t>
  </si>
  <si>
    <t>Slivková Simona, Prešov</t>
  </si>
  <si>
    <t>Palgutová Karin, Bratislava</t>
  </si>
  <si>
    <t>Fričová Karolína, Bratislava</t>
  </si>
  <si>
    <t>Herdová Lucia, Senica</t>
  </si>
  <si>
    <t>Šepeľová Zuzana, Snina</t>
  </si>
  <si>
    <t>Jelínková Simona, Bratislava</t>
  </si>
  <si>
    <t>Šunderlíková Karin, Bernolákovo</t>
  </si>
  <si>
    <t>Hašková Radka, Stropkov</t>
  </si>
  <si>
    <t>Hrušecká Tereza, Bratislava</t>
  </si>
  <si>
    <t>Erteltová Emma, Žilina</t>
  </si>
  <si>
    <t>Smieškova Ema, Bratislava</t>
  </si>
  <si>
    <t>Hereľová Nina, Bratislava</t>
  </si>
  <si>
    <t>Jančová Scarlet, Kalná nad Hronom</t>
  </si>
  <si>
    <t>Magindová Ema, Prievidza</t>
  </si>
  <si>
    <t>Palkovičová Ema, Bratislava</t>
  </si>
  <si>
    <t>odmena hráčky RD v zmysle uzatvorenej zmuvy</t>
  </si>
  <si>
    <t>Deana Valentová, Levoča</t>
  </si>
  <si>
    <t>odmena za služby fyzioterapeuta pri RD žien za mesiac 05/2025 v zmysle uzatvorenej zmluvy</t>
  </si>
  <si>
    <t>Radoslaw Kolanski, Olešnica, Poľsko</t>
  </si>
  <si>
    <t>odmena za služby fyzioterpeuta pri RD mužov za mesiac 05/2025 v zmysle uzatvorenej zmluvy</t>
  </si>
  <si>
    <t>Wojciech Koldras, Jasieň, Poľsko</t>
  </si>
  <si>
    <t>odmena za služby kondičného trénera pri RD mužov za mesiac 06/2025 v zmysle uzatvorenej zmluvy</t>
  </si>
  <si>
    <t>Grzegorz Kurek, Warsava, Poľsko</t>
  </si>
  <si>
    <t>odmena za služby kondičného trénera pri RD mužov za mesiac 05/2025 v zmysle uzatvorenej zmluvy</t>
  </si>
  <si>
    <t>odmena za služby trénera pri RD u22 dievčatá za máj - jún 2025 v zmysle uzatvorenej zmluvy</t>
  </si>
  <si>
    <t>odmena za služby trénera pri RD U22 dievčatá za mesiac 06/2025 v zmysle uzatvorenej zmluvy</t>
  </si>
  <si>
    <t>Nemanja Ristič, Srbsko</t>
  </si>
  <si>
    <t>odmena za služby trénera pri RD U22 dievčatá za mesiac 05/2025 v zmysle uzatvorenej zmluvy</t>
  </si>
  <si>
    <t>Goran Pankovič, Srbsko</t>
  </si>
  <si>
    <t>Vladimir Stojilkovic, Krusevac, Srbsko</t>
  </si>
  <si>
    <t>odmena za služby scauta pri RD U22 dievčatá za mesiac  6-7/2025 v zmysle uzatvorenej zmluvy</t>
  </si>
  <si>
    <t>odmena za služby asistenta trénera pri RD žien za mesiac 05/2025 v zmysle uzatvorenej zmluvy</t>
  </si>
  <si>
    <t>Martino Volpini, Verona, Italy</t>
  </si>
  <si>
    <t>prístroj na diagnostikovanie výskoku hráčov - 6 ks</t>
  </si>
  <si>
    <t>50937481</t>
  </si>
  <si>
    <t>00161365</t>
  </si>
  <si>
    <t>50109936</t>
  </si>
  <si>
    <t>47024038</t>
  </si>
  <si>
    <t>1082208809</t>
  </si>
  <si>
    <t>55662455</t>
  </si>
  <si>
    <t>335993901</t>
  </si>
  <si>
    <t>41118456</t>
  </si>
  <si>
    <t>52682820</t>
  </si>
  <si>
    <t>55859127</t>
  </si>
  <si>
    <t>56630671</t>
  </si>
  <si>
    <t>52521338</t>
  </si>
  <si>
    <t>52760227</t>
  </si>
  <si>
    <t>52562808</t>
  </si>
  <si>
    <t>52524671</t>
  </si>
  <si>
    <t>45649723</t>
  </si>
  <si>
    <t>50921088</t>
  </si>
  <si>
    <t>41833511</t>
  </si>
  <si>
    <t>55024840</t>
  </si>
  <si>
    <t>44242859</t>
  </si>
  <si>
    <t>54275717</t>
  </si>
  <si>
    <t>55147429</t>
  </si>
  <si>
    <t>51200970</t>
  </si>
  <si>
    <t>41115716</t>
  </si>
  <si>
    <t>40680282</t>
  </si>
  <si>
    <t>1692025</t>
  </si>
  <si>
    <t>46369406</t>
  </si>
  <si>
    <t>47001411</t>
  </si>
  <si>
    <t>41118448</t>
  </si>
  <si>
    <t>56554770</t>
  </si>
  <si>
    <t>00515159</t>
  </si>
  <si>
    <t>47794828</t>
  </si>
  <si>
    <t>45832595</t>
  </si>
  <si>
    <t>52827879</t>
  </si>
  <si>
    <t>56354673</t>
  </si>
  <si>
    <t>52221946</t>
  </si>
  <si>
    <t>47058951</t>
  </si>
  <si>
    <t>55938817</t>
  </si>
  <si>
    <t>53598580</t>
  </si>
  <si>
    <t>56428847</t>
  </si>
  <si>
    <t>54974674</t>
  </si>
  <si>
    <t xml:space="preserve">stravovanie hráčok COP za mesiac 02/2025 - 2 os. </t>
  </si>
  <si>
    <t>47140526</t>
  </si>
  <si>
    <t>46987088</t>
  </si>
  <si>
    <t>2072025</t>
  </si>
  <si>
    <t>41439562</t>
  </si>
  <si>
    <t>52024971</t>
  </si>
  <si>
    <t>54130689</t>
  </si>
  <si>
    <t>41445805</t>
  </si>
  <si>
    <t>52039030</t>
  </si>
  <si>
    <t>32957475</t>
  </si>
  <si>
    <t>47883278</t>
  </si>
  <si>
    <t>43268641</t>
  </si>
  <si>
    <t>54118662</t>
  </si>
  <si>
    <t>40943003</t>
  </si>
  <si>
    <t>549224723</t>
  </si>
  <si>
    <t>511366619</t>
  </si>
  <si>
    <t>47097566</t>
  </si>
  <si>
    <t>52744151</t>
  </si>
  <si>
    <t>47467606</t>
  </si>
  <si>
    <t>1124092200</t>
  </si>
  <si>
    <t>51083604</t>
  </si>
  <si>
    <t>36531154</t>
  </si>
  <si>
    <t>52585964</t>
  </si>
  <si>
    <t>40978401</t>
  </si>
  <si>
    <t>50910922</t>
  </si>
  <si>
    <t>37865609</t>
  </si>
  <si>
    <t>50910990</t>
  </si>
  <si>
    <t>51220784</t>
  </si>
  <si>
    <t>50915240</t>
  </si>
  <si>
    <t>44269340</t>
  </si>
  <si>
    <t>31398081</t>
  </si>
  <si>
    <t>37152254</t>
  </si>
  <si>
    <t>37834487</t>
  </si>
  <si>
    <t>36246565</t>
  </si>
  <si>
    <t>00397687</t>
  </si>
  <si>
    <t>45713154</t>
  </si>
  <si>
    <t>45382034</t>
  </si>
  <si>
    <t>35893460</t>
  </si>
  <si>
    <t>35979101</t>
  </si>
  <si>
    <t>48032247</t>
  </si>
  <si>
    <t>54924723</t>
  </si>
  <si>
    <t>55197191</t>
  </si>
  <si>
    <t>50387219</t>
  </si>
  <si>
    <t>51136619</t>
  </si>
  <si>
    <t>51912848</t>
  </si>
  <si>
    <t>527414451</t>
  </si>
  <si>
    <t>46969543</t>
  </si>
  <si>
    <t>36467308</t>
  </si>
  <si>
    <t>31794254</t>
  </si>
  <si>
    <t>34846361</t>
  </si>
  <si>
    <t>17055202</t>
  </si>
  <si>
    <t>1083856202</t>
  </si>
  <si>
    <t>33558884</t>
  </si>
  <si>
    <t>53423488</t>
  </si>
  <si>
    <t>56605749</t>
  </si>
  <si>
    <t>54936322</t>
  </si>
  <si>
    <t>35971738</t>
  </si>
  <si>
    <t>51740141</t>
  </si>
  <si>
    <t>44088019</t>
  </si>
  <si>
    <t>36077429</t>
  </si>
  <si>
    <t>44801777</t>
  </si>
  <si>
    <t>52277852</t>
  </si>
  <si>
    <t>52015882</t>
  </si>
  <si>
    <t>56894571</t>
  </si>
  <si>
    <t>51170663</t>
  </si>
  <si>
    <t>51666600</t>
  </si>
  <si>
    <t>51260166</t>
  </si>
  <si>
    <t>54921171</t>
  </si>
  <si>
    <t>51542081</t>
  </si>
  <si>
    <t>40078540</t>
  </si>
  <si>
    <t>51216108</t>
  </si>
  <si>
    <t>51079089</t>
  </si>
  <si>
    <t>43496610</t>
  </si>
  <si>
    <t>31355218</t>
  </si>
  <si>
    <t>36562939</t>
  </si>
  <si>
    <t>51168821</t>
  </si>
  <si>
    <t>51209101</t>
  </si>
  <si>
    <t>41478703</t>
  </si>
  <si>
    <t>51211980</t>
  </si>
  <si>
    <t>00178454</t>
  </si>
  <si>
    <t>51190541</t>
  </si>
  <si>
    <t>55498591</t>
  </si>
  <si>
    <t>30222931</t>
  </si>
  <si>
    <t>00315494</t>
  </si>
  <si>
    <t>51299828</t>
  </si>
  <si>
    <t>52687368</t>
  </si>
  <si>
    <t>Igor Pasiar, Hnúšťa</t>
  </si>
  <si>
    <t>52741454</t>
  </si>
  <si>
    <t>54478111</t>
  </si>
  <si>
    <t>35688548</t>
  </si>
  <si>
    <t>53344308</t>
  </si>
  <si>
    <t>35817721</t>
  </si>
  <si>
    <t>56869151</t>
  </si>
  <si>
    <t>56876939</t>
  </si>
  <si>
    <t>35830247</t>
  </si>
  <si>
    <t>36212466</t>
  </si>
  <si>
    <t>51247542</t>
  </si>
  <si>
    <t>52760154</t>
  </si>
  <si>
    <t>37578693</t>
  </si>
  <si>
    <t>35950366</t>
  </si>
  <si>
    <t>37450492</t>
  </si>
  <si>
    <t>46249729</t>
  </si>
  <si>
    <t>50647270</t>
  </si>
  <si>
    <t>51269317</t>
  </si>
  <si>
    <t>46766782</t>
  </si>
  <si>
    <t>56541678</t>
  </si>
  <si>
    <t>36696650</t>
  </si>
  <si>
    <t>36719323</t>
  </si>
  <si>
    <t>31369642</t>
  </si>
  <si>
    <t>47367784</t>
  </si>
  <si>
    <t>10857630</t>
  </si>
  <si>
    <t>55561101</t>
  </si>
  <si>
    <t>00179663</t>
  </si>
  <si>
    <t>46192301</t>
  </si>
  <si>
    <t>52430138</t>
  </si>
  <si>
    <t>54819024</t>
  </si>
  <si>
    <t>46640134</t>
  </si>
  <si>
    <t>47420537</t>
  </si>
  <si>
    <t>54318718</t>
  </si>
  <si>
    <t>41326679</t>
  </si>
  <si>
    <t>45512558</t>
  </si>
  <si>
    <t>52741451</t>
  </si>
  <si>
    <t>17310598</t>
  </si>
  <si>
    <t>14008807</t>
  </si>
  <si>
    <t>17337976</t>
  </si>
  <si>
    <t>36146617</t>
  </si>
  <si>
    <t>1035821149</t>
  </si>
  <si>
    <t>55806571</t>
  </si>
  <si>
    <t>56601425</t>
  </si>
  <si>
    <t>1123779712</t>
  </si>
  <si>
    <t>46479813</t>
  </si>
  <si>
    <t>00698113</t>
  </si>
  <si>
    <t>náklady na činnosť klubu v zmysle uzatvorenej dohody č. 26/2025 1.splátka  - prenájom telocvične za 01/25</t>
  </si>
  <si>
    <t>53280741</t>
  </si>
  <si>
    <t>36366030</t>
  </si>
  <si>
    <t>52773507</t>
  </si>
  <si>
    <t>36482609</t>
  </si>
  <si>
    <t>50055798</t>
  </si>
  <si>
    <t>48179191</t>
  </si>
  <si>
    <t>47017767</t>
  </si>
  <si>
    <t>52781810</t>
  </si>
  <si>
    <t>36574139</t>
  </si>
  <si>
    <t>31329217</t>
  </si>
  <si>
    <t>53008359</t>
  </si>
  <si>
    <t>50800167</t>
  </si>
  <si>
    <t>56995636</t>
  </si>
  <si>
    <t>35300272</t>
  </si>
  <si>
    <t>52815404</t>
  </si>
  <si>
    <t>55523986</t>
  </si>
  <si>
    <t>55066691</t>
  </si>
  <si>
    <t>36845981</t>
  </si>
  <si>
    <t>ubytovanie, strava, služby počas Kvalifikácie ME RD U22 dievčatá 1.-6.7.2025 v Púchove - čiastočne</t>
  </si>
  <si>
    <t>46712151</t>
  </si>
  <si>
    <t>35696486</t>
  </si>
  <si>
    <t>44966547</t>
  </si>
  <si>
    <t>52437868</t>
  </si>
  <si>
    <t>56508059</t>
  </si>
  <si>
    <t>09232303</t>
  </si>
  <si>
    <t>00397563</t>
  </si>
  <si>
    <t>50231111</t>
  </si>
  <si>
    <t>44099410</t>
  </si>
  <si>
    <t>00399957</t>
  </si>
  <si>
    <t>HZ03/2025</t>
  </si>
  <si>
    <t>HZ01/2025</t>
  </si>
  <si>
    <t>HZ05/2025</t>
  </si>
  <si>
    <t>HZ07/2025</t>
  </si>
  <si>
    <t>HZ06/2025</t>
  </si>
  <si>
    <t>HZ14/2025</t>
  </si>
  <si>
    <t>HZ13/2025</t>
  </si>
  <si>
    <t>HZ02/2025</t>
  </si>
  <si>
    <t>HZ10/2025</t>
  </si>
  <si>
    <t>HZ08/2025</t>
  </si>
  <si>
    <t>HZ20/2025</t>
  </si>
  <si>
    <t>HZ24/2025</t>
  </si>
  <si>
    <t>HZ19/2025</t>
  </si>
  <si>
    <t>HZ16/2025</t>
  </si>
  <si>
    <t>HZ18/2025</t>
  </si>
  <si>
    <t>HZ09/2025</t>
  </si>
  <si>
    <t>HZ34/2025</t>
  </si>
  <si>
    <t>HZ36/2025</t>
  </si>
  <si>
    <t>HZ40/2025</t>
  </si>
  <si>
    <t>HZ38/2025</t>
  </si>
  <si>
    <t>HZ27/2025</t>
  </si>
  <si>
    <t>HZ29/2025</t>
  </si>
  <si>
    <t>HZ42/2025</t>
  </si>
  <si>
    <t>HZ33/2025</t>
  </si>
  <si>
    <t>HZ43/2025</t>
  </si>
  <si>
    <t>HZ28/2025</t>
  </si>
  <si>
    <t>HZ31/2025</t>
  </si>
  <si>
    <t>HZ26/2025</t>
  </si>
  <si>
    <t>HZ30/2025</t>
  </si>
  <si>
    <t>HZ41/2025</t>
  </si>
  <si>
    <t>HZ32/2025</t>
  </si>
  <si>
    <t>HZ37/2025</t>
  </si>
  <si>
    <t>HZ39/2025</t>
  </si>
  <si>
    <t>Z44/2025</t>
  </si>
  <si>
    <t>1892025</t>
  </si>
  <si>
    <t>odmena za služby trénera za mesiac 02/2025 v zmysle uzatvorenej zmluvy /Krčmár/</t>
  </si>
  <si>
    <t>2182025</t>
  </si>
  <si>
    <t>2292025</t>
  </si>
  <si>
    <t>odmena za služby trénera zamesiac 03/2025 v zmysle uzatvorenej zmluvy /Krčmár/</t>
  </si>
  <si>
    <t>25001</t>
  </si>
  <si>
    <t>3282025</t>
  </si>
  <si>
    <t>3852025</t>
  </si>
  <si>
    <t>oddmena za služby trénera za mesiac 04/2025 v zmysle uzatvorenej zmluvy /Krčmár/</t>
  </si>
  <si>
    <t>4502025</t>
  </si>
  <si>
    <t>5062025</t>
  </si>
  <si>
    <t>6252100281</t>
  </si>
  <si>
    <t>odmena za služby za mesiac 04/2025 v zmysle uzatvorenej zmluvy /Nemec R./</t>
  </si>
  <si>
    <t>4692025</t>
  </si>
  <si>
    <t>8222025</t>
  </si>
  <si>
    <t>športový materiál - tenisky pre RD 41 párov</t>
  </si>
  <si>
    <t>športový materiál - tenisky pre RD 20 párov</t>
  </si>
  <si>
    <t>odmena za služby trénera zamesiac 01/2025 v zmysle uzatvorenej zmluvy</t>
  </si>
  <si>
    <t>232025</t>
  </si>
  <si>
    <t>02/2025</t>
  </si>
  <si>
    <t xml:space="preserve">Mgr. Martin Hančík, Bratislava </t>
  </si>
  <si>
    <t>262025</t>
  </si>
  <si>
    <t>902025</t>
  </si>
  <si>
    <t>932025</t>
  </si>
  <si>
    <t>1052025</t>
  </si>
  <si>
    <t>3250000840</t>
  </si>
  <si>
    <t>00397865</t>
  </si>
  <si>
    <t>UK FTVŠ Bratislava</t>
  </si>
  <si>
    <t>školenie trénerov volejbalu 10 osôb 01-02/2025</t>
  </si>
  <si>
    <t>odmena za organizácia podujatia Festival mládeže  a Zlatá EL</t>
  </si>
  <si>
    <t>1625</t>
  </si>
  <si>
    <t>9632025</t>
  </si>
  <si>
    <t>2025005247</t>
  </si>
  <si>
    <t>ubytovanie, strava, služby počas sústredenia a PZ RD žien 6.7.-28.7.2025 v Púchove</t>
  </si>
  <si>
    <t>Alexandra Hotel, s.r.o., Púchov</t>
  </si>
  <si>
    <t xml:space="preserve">Mgr. Marek Rojko </t>
  </si>
  <si>
    <t>7852025</t>
  </si>
  <si>
    <t>3162025</t>
  </si>
  <si>
    <t>2252025</t>
  </si>
  <si>
    <t>Oblastný výbor Východ, Bratislava</t>
  </si>
  <si>
    <t>6/2025</t>
  </si>
  <si>
    <t>ID001</t>
  </si>
  <si>
    <t>ID002</t>
  </si>
  <si>
    <t>ID003</t>
  </si>
  <si>
    <t>ID004</t>
  </si>
  <si>
    <t>ID005</t>
  </si>
  <si>
    <t>ID006</t>
  </si>
  <si>
    <t>ID007</t>
  </si>
  <si>
    <t>ID008</t>
  </si>
  <si>
    <t>ID009</t>
  </si>
  <si>
    <t>ID010</t>
  </si>
  <si>
    <t>ID011</t>
  </si>
  <si>
    <t>ID012</t>
  </si>
  <si>
    <t>ID013</t>
  </si>
  <si>
    <t>ID014</t>
  </si>
  <si>
    <t>ID015</t>
  </si>
  <si>
    <t>ID016</t>
  </si>
  <si>
    <t>ID017</t>
  </si>
  <si>
    <t>ID018</t>
  </si>
  <si>
    <t>ID019</t>
  </si>
  <si>
    <t>ID020</t>
  </si>
  <si>
    <t>ID021</t>
  </si>
  <si>
    <t>ID022</t>
  </si>
  <si>
    <t>ID023</t>
  </si>
  <si>
    <t>ID024</t>
  </si>
  <si>
    <t>ID025</t>
  </si>
  <si>
    <t>ID026</t>
  </si>
  <si>
    <t>odvody do sociálnej poisťovne, zdravotnej poisťovne Dôvera, Union, VŠZP a dańový úrad za mesiac 04/2025</t>
  </si>
  <si>
    <t>ID027</t>
  </si>
  <si>
    <t>ID028</t>
  </si>
  <si>
    <t>ID029</t>
  </si>
  <si>
    <t>ID030</t>
  </si>
  <si>
    <t>ID031</t>
  </si>
  <si>
    <t>ID032</t>
  </si>
  <si>
    <t>ID033</t>
  </si>
  <si>
    <t>ID034</t>
  </si>
  <si>
    <t>ID035</t>
  </si>
  <si>
    <t>20737010</t>
  </si>
  <si>
    <t>odvody za mesiac 06/2025 - sociálna poisťovňa, daňový úrad, Dôvera, VŠZP, Union - doplatok</t>
  </si>
  <si>
    <t>ID036</t>
  </si>
  <si>
    <t>ID037</t>
  </si>
  <si>
    <t>ID038</t>
  </si>
  <si>
    <t>ID039</t>
  </si>
  <si>
    <t>ID040</t>
  </si>
  <si>
    <t>odmeny športoví odborníc - rozhodcocvia i za mesiac 07/2025 - 3 osoby</t>
  </si>
  <si>
    <t>ID041</t>
  </si>
  <si>
    <t>účastnícky poplatok - ubytovanie, strava počas KME RD U16 chlapci 24.-26.4.2025 vo Francúzku</t>
  </si>
  <si>
    <t>Kontaktná osoba zodpovedná za vyplnený formulár
meno a priezvisko: Mgr. Ingrid Bukovská
e-mail: bukovska@svf.sk
tel. kontakt (mobil): 0907 715 156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</si>
</sst>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0">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17" borderId="1" xfId="0" applyNumberFormat="1" applyFont="1" applyFill="1" applyBorder="1" applyAlignment="1" applyProtection="1">
      <alignment vertical="top" wrapText="1"/>
      <protection locked="0"/>
    </xf>
    <xf numFmtId="14" fontId="7" fillId="3"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3" val="1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7" t="s">
        <v>0</v>
      </c>
      <c r="C1" s="317"/>
      <c r="D1" s="317"/>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5"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5" t="s">
        <v>1358</v>
      </c>
      <c r="C10" s="205"/>
      <c r="D10" s="205"/>
    </row>
    <row r="11" spans="1:4" s="18" customFormat="1" ht="42.75" customHeight="1" x14ac:dyDescent="0.25">
      <c r="A11" s="295" t="s">
        <v>1359</v>
      </c>
      <c r="C11" s="205"/>
      <c r="D11" s="205"/>
    </row>
    <row r="12" spans="1:4" s="18" customFormat="1" ht="20.5" customHeight="1" x14ac:dyDescent="0.25">
      <c r="A12" s="303" t="s">
        <v>1378</v>
      </c>
      <c r="C12" s="205"/>
      <c r="D12" s="205"/>
    </row>
    <row r="13" spans="1:4" s="18" customFormat="1" ht="23.5" customHeight="1" x14ac:dyDescent="0.25">
      <c r="A13" s="308"/>
      <c r="C13" s="205"/>
      <c r="D13" s="205"/>
    </row>
    <row r="14" spans="1:4" s="18" customFormat="1" ht="17.5" x14ac:dyDescent="0.25">
      <c r="A14" s="309" t="s">
        <v>5</v>
      </c>
      <c r="C14" s="205"/>
      <c r="D14" s="205"/>
    </row>
    <row r="15" spans="1:4" ht="16.25" customHeight="1" x14ac:dyDescent="0.25">
      <c r="A15" s="127"/>
      <c r="C15" s="21"/>
    </row>
    <row r="16" spans="1:4" ht="303" x14ac:dyDescent="0.25">
      <c r="A16" s="297" t="s">
        <v>6</v>
      </c>
      <c r="C16" s="21"/>
    </row>
    <row r="17" spans="1:4" ht="17.5" customHeight="1" x14ac:dyDescent="0.25">
      <c r="A17" s="21"/>
      <c r="C17" s="21"/>
    </row>
    <row r="18" spans="1:4" ht="226.5" customHeight="1" x14ac:dyDescent="0.25">
      <c r="A18" s="297" t="s">
        <v>7</v>
      </c>
      <c r="B18" s="257"/>
      <c r="C18" s="21"/>
    </row>
    <row r="19" spans="1:4" ht="30.75" customHeight="1" x14ac:dyDescent="0.25">
      <c r="A19" s="21"/>
      <c r="B19" s="257"/>
      <c r="C19" s="21"/>
    </row>
    <row r="20" spans="1:4" ht="26.25" customHeight="1" x14ac:dyDescent="0.25">
      <c r="A20" s="298" t="s">
        <v>8</v>
      </c>
      <c r="C20" s="21"/>
    </row>
    <row r="21" spans="1:4" ht="38" x14ac:dyDescent="0.25">
      <c r="A21" s="19" t="s">
        <v>9</v>
      </c>
      <c r="C21" s="318"/>
      <c r="D21" s="318"/>
    </row>
    <row r="22" spans="1:4" x14ac:dyDescent="0.25">
      <c r="C22" s="319"/>
      <c r="D22" s="318"/>
    </row>
    <row r="23" spans="1:4" ht="64" x14ac:dyDescent="0.25">
      <c r="A23" s="23" t="s">
        <v>1379</v>
      </c>
      <c r="C23" s="255"/>
      <c r="D23" s="256"/>
    </row>
    <row r="24" spans="1:4" ht="12.75" customHeight="1" x14ac:dyDescent="0.25">
      <c r="C24" s="315"/>
      <c r="D24" s="316"/>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75" customHeight="1" x14ac:dyDescent="0.25"/>
    <row r="33" spans="1:3" ht="15.75" customHeight="1" x14ac:dyDescent="0.25">
      <c r="A33" s="19" t="s">
        <v>1361</v>
      </c>
    </row>
    <row r="34" spans="1:3" ht="12.7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3" t="s">
        <v>14</v>
      </c>
      <c r="C43" s="22"/>
    </row>
    <row r="44" spans="1:3" ht="64.5" customHeight="1" x14ac:dyDescent="0.25">
      <c r="A44" s="299" t="s">
        <v>1365</v>
      </c>
      <c r="C44" s="22"/>
    </row>
    <row r="45" spans="1:3" ht="12.75" customHeight="1" x14ac:dyDescent="0.25">
      <c r="A45" s="292"/>
      <c r="C45" s="22"/>
    </row>
    <row r="46" spans="1:3" ht="41.5" customHeight="1" x14ac:dyDescent="0.25">
      <c r="A46" s="300" t="s">
        <v>15</v>
      </c>
      <c r="C46" s="22"/>
    </row>
    <row r="47" spans="1:3" ht="11.5" customHeight="1" x14ac:dyDescent="0.25"/>
    <row r="48" spans="1:3" ht="13" x14ac:dyDescent="0.25">
      <c r="A48" s="301"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1371</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10"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4"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5"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6"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6" t="s">
        <v>23</v>
      </c>
    </row>
    <row r="129" spans="1:1" ht="15.75" customHeight="1" x14ac:dyDescent="0.25">
      <c r="A129" s="305" t="s">
        <v>55</v>
      </c>
    </row>
    <row r="130" spans="1:1" ht="12.75" customHeight="1" x14ac:dyDescent="0.25">
      <c r="A130" s="23"/>
    </row>
    <row r="131" spans="1:1" ht="13" x14ac:dyDescent="0.25">
      <c r="A131" s="296" t="s">
        <v>56</v>
      </c>
    </row>
    <row r="132" spans="1:1" ht="40.75" customHeight="1" x14ac:dyDescent="0.25">
      <c r="A132" s="23" t="s">
        <v>1375</v>
      </c>
    </row>
    <row r="133" spans="1:1" ht="61.5" customHeight="1" x14ac:dyDescent="0.25">
      <c r="A133" s="302" t="s">
        <v>1387</v>
      </c>
    </row>
    <row r="134" spans="1:1" ht="13" x14ac:dyDescent="0.25">
      <c r="A134" s="260" t="s">
        <v>1388</v>
      </c>
    </row>
    <row r="135" spans="1:1" ht="101" x14ac:dyDescent="0.25">
      <c r="A135" s="302" t="s">
        <v>1376</v>
      </c>
    </row>
    <row r="136" spans="1:1" x14ac:dyDescent="0.25">
      <c r="A136"/>
    </row>
    <row r="137" spans="1:1" ht="71.5" customHeight="1" x14ac:dyDescent="0.25">
      <c r="A137" s="301"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70" t="str">
        <f>Spolu!C3&amp;", "&amp;Spolu!C6</f>
        <v>Slovenská volejbalová federácia, Kalinčiakova 33, Bratislava, 831 04</v>
      </c>
      <c r="B1" s="370"/>
      <c r="C1" s="370"/>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1" t="s">
        <v>1275</v>
      </c>
      <c r="F3" s="372"/>
      <c r="N3" s="137" t="str">
        <f t="shared" si="0"/>
        <v>c - príspevok Slovenskému paralympijskému výboru</v>
      </c>
      <c r="O3" s="137" t="s">
        <v>342</v>
      </c>
      <c r="P3" s="137" t="str">
        <f>Spolu!B19</f>
        <v>príspevok Slovenskému paralympijskému výboru</v>
      </c>
    </row>
    <row r="4" spans="1:16" ht="45.75" customHeight="1" x14ac:dyDescent="0.25">
      <c r="E4" s="372"/>
      <c r="F4" s="372"/>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3" t="s">
        <v>1307</v>
      </c>
      <c r="B12" s="373"/>
      <c r="C12" s="373"/>
      <c r="D12" s="138"/>
      <c r="E12" s="138"/>
      <c r="F12" s="195" t="s">
        <v>1308</v>
      </c>
      <c r="G12" s="138"/>
      <c r="N12" s="137" t="str">
        <f t="shared" si="0"/>
        <v>l - podpora zdravotne postihnutých športovcov</v>
      </c>
      <c r="O12" s="137" t="s">
        <v>360</v>
      </c>
      <c r="P12" s="137" t="str">
        <f>Spolu!B28</f>
        <v>podpora zdravotne postihnutých športovcov</v>
      </c>
    </row>
    <row r="13" spans="1:16" ht="55.5" customHeight="1" x14ac:dyDescent="0.25">
      <c r="A13" s="37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4"/>
      <c r="C13" s="374"/>
      <c r="F13" s="195" t="s">
        <v>1399</v>
      </c>
      <c r="N13" s="137" t="str">
        <f t="shared" si="0"/>
        <v>m - organizácia tradičných športových podujatí</v>
      </c>
      <c r="O13" s="137" t="s">
        <v>362</v>
      </c>
      <c r="P13" s="137" t="str">
        <f>Spolu!B29</f>
        <v>organizácia tradičných športových podujatí</v>
      </c>
    </row>
    <row r="14" spans="1:16" ht="34.5" customHeight="1" x14ac:dyDescent="0.25">
      <c r="A14" s="139" t="s">
        <v>1291</v>
      </c>
      <c r="B14" s="375" t="s">
        <v>1309</v>
      </c>
      <c r="C14" s="376"/>
      <c r="F14" s="312"/>
      <c r="N14" s="137" t="str">
        <f t="shared" si="0"/>
        <v xml:space="preserve">n - </v>
      </c>
      <c r="O14" s="137" t="s">
        <v>364</v>
      </c>
    </row>
    <row r="15" spans="1:16" ht="34.5" customHeight="1" x14ac:dyDescent="0.25">
      <c r="A15" s="139" t="s">
        <v>1310</v>
      </c>
      <c r="B15" s="375"/>
      <c r="C15" s="376"/>
      <c r="F15" s="378"/>
      <c r="N15" s="137" t="str">
        <f t="shared" si="0"/>
        <v xml:space="preserve">o - </v>
      </c>
      <c r="O15" s="137" t="s">
        <v>365</v>
      </c>
    </row>
    <row r="16" spans="1:16" x14ac:dyDescent="0.25">
      <c r="A16" s="139" t="s">
        <v>1294</v>
      </c>
      <c r="B16" s="142">
        <f>F8</f>
        <v>0</v>
      </c>
      <c r="C16" s="137"/>
      <c r="F16" s="378"/>
      <c r="N16" s="137" t="str">
        <f t="shared" si="0"/>
        <v xml:space="preserve">p - </v>
      </c>
      <c r="O16" s="137" t="s">
        <v>366</v>
      </c>
    </row>
    <row r="17" spans="1:16" ht="32.25" customHeight="1" x14ac:dyDescent="0.25">
      <c r="A17" s="139" t="s">
        <v>1297</v>
      </c>
      <c r="B17" s="142">
        <f>F9</f>
        <v>0</v>
      </c>
      <c r="C17" s="137"/>
      <c r="F17" s="378"/>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00688819</v>
      </c>
      <c r="F19" s="145" t="s">
        <v>1295</v>
      </c>
      <c r="G19" s="207"/>
      <c r="H19" s="146"/>
      <c r="N19" s="137" t="str">
        <f t="shared" si="0"/>
        <v xml:space="preserve"> - </v>
      </c>
    </row>
    <row r="20" spans="1:16" x14ac:dyDescent="0.25">
      <c r="A20" s="139" t="s">
        <v>396</v>
      </c>
      <c r="B20" s="143">
        <f>F6</f>
        <v>0</v>
      </c>
      <c r="C20" s="137"/>
      <c r="F20" s="147"/>
      <c r="G20" s="285"/>
      <c r="H20" s="148"/>
    </row>
    <row r="21" spans="1:16" x14ac:dyDescent="0.25">
      <c r="B21" s="137"/>
      <c r="C21" s="137"/>
      <c r="F21" s="147" t="s">
        <v>1300</v>
      </c>
      <c r="G21" s="285">
        <v>421947749446</v>
      </c>
      <c r="H21" s="148"/>
      <c r="N21" s="137" t="str">
        <f>O21&amp;" - "&amp;P21</f>
        <v>026 01 - Šport pre všetkých, školský a univerzitný šport</v>
      </c>
      <c r="O21" s="137" t="s">
        <v>317</v>
      </c>
      <c r="P21" s="137" t="s">
        <v>318</v>
      </c>
    </row>
    <row r="22" spans="1:16" x14ac:dyDescent="0.25">
      <c r="A22" s="137"/>
      <c r="B22" s="137"/>
      <c r="F22" s="147" t="s">
        <v>1301</v>
      </c>
      <c r="G22" s="285">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7" t="s">
        <v>1302</v>
      </c>
      <c r="C24" s="37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79" t="s">
        <v>1316</v>
      </c>
      <c r="B2" s="379"/>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20" t="s">
        <v>57</v>
      </c>
      <c r="B1" s="320"/>
      <c r="C1" s="320"/>
      <c r="D1" s="320"/>
      <c r="E1" s="320"/>
      <c r="F1" s="320"/>
      <c r="G1" s="320"/>
      <c r="H1" s="320"/>
      <c r="I1" s="52"/>
      <c r="J1" s="37"/>
    </row>
    <row r="2" spans="1:11" ht="15.5" x14ac:dyDescent="0.35">
      <c r="A2" s="326" t="s">
        <v>58</v>
      </c>
      <c r="B2" s="326"/>
      <c r="C2" s="326"/>
      <c r="D2" s="326"/>
      <c r="E2" s="326"/>
      <c r="F2" s="326"/>
      <c r="G2" s="326"/>
      <c r="H2" s="324" t="str">
        <f>+Doklady!I100</f>
        <v>V2</v>
      </c>
      <c r="I2" s="324"/>
    </row>
    <row r="3" spans="1:11" ht="14" x14ac:dyDescent="0.3">
      <c r="A3" s="40"/>
      <c r="B3" s="40"/>
      <c r="C3" s="40"/>
      <c r="D3" s="40"/>
      <c r="E3" s="40"/>
      <c r="F3" s="40"/>
      <c r="G3" s="40"/>
      <c r="H3" s="325">
        <f>+Doklady!I101</f>
        <v>45887</v>
      </c>
      <c r="I3" s="325"/>
    </row>
    <row r="4" spans="1:11" ht="15.75" customHeight="1" x14ac:dyDescent="0.3">
      <c r="A4" s="41" t="s">
        <v>59</v>
      </c>
      <c r="B4" s="321" t="s">
        <v>60</v>
      </c>
      <c r="C4" s="322"/>
      <c r="D4" s="322"/>
      <c r="E4" s="32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130" zoomScaleNormal="130" workbookViewId="0">
      <selection activeCell="C1" sqref="C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29" t="s">
        <v>311</v>
      </c>
      <c r="B1" s="330"/>
      <c r="C1" s="174">
        <v>45838</v>
      </c>
      <c r="D1" s="26"/>
      <c r="G1" s="252">
        <v>45688</v>
      </c>
    </row>
    <row r="2" spans="1:7" ht="14" x14ac:dyDescent="0.3">
      <c r="A2" s="28"/>
      <c r="B2" s="28"/>
      <c r="G2" s="252">
        <v>45716</v>
      </c>
    </row>
    <row r="3" spans="1:7" ht="14" x14ac:dyDescent="0.3">
      <c r="A3" s="30" t="s">
        <v>312</v>
      </c>
      <c r="B3" s="327" t="str">
        <f>INDEX(Adr!B:B,Doklady!B102+1)</f>
        <v>Slovenská volejbalová federácia</v>
      </c>
      <c r="C3" s="327"/>
      <c r="D3" s="327"/>
      <c r="G3" s="252">
        <v>45747</v>
      </c>
    </row>
    <row r="4" spans="1:7" ht="14" x14ac:dyDescent="0.3">
      <c r="A4" s="30" t="s">
        <v>313</v>
      </c>
      <c r="B4" s="29" t="str">
        <f>RIGHT("0000"&amp;INDEX(Adr!A:A,Doklady!B102+1),8)</f>
        <v>00688819</v>
      </c>
      <c r="G4" s="252">
        <v>45777</v>
      </c>
    </row>
    <row r="5" spans="1:7" ht="14" x14ac:dyDescent="0.3">
      <c r="A5" s="30" t="s">
        <v>314</v>
      </c>
      <c r="B5" s="29" t="str">
        <f>INDEX(Adr!D:D,Doklady!B102+1)&amp;", "&amp;INDEX(Adr!E:E,Doklady!B102+1)</f>
        <v>Kalinčiakova 33,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997198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997198</v>
      </c>
      <c r="G15" s="252"/>
    </row>
    <row r="16" spans="1:7" ht="14" x14ac:dyDescent="0.3">
      <c r="G16" s="252"/>
    </row>
    <row r="17" spans="1:5" ht="72" customHeight="1" x14ac:dyDescent="0.25">
      <c r="A17" s="328" t="s">
        <v>328</v>
      </c>
      <c r="B17" s="328"/>
      <c r="C17" s="328"/>
      <c r="D17" s="32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110" zoomScaleNormal="110" workbookViewId="0">
      <selection sqref="A1:I47"/>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 customHeight="1" x14ac:dyDescent="0.35">
      <c r="A1" s="350" t="s">
        <v>1503</v>
      </c>
      <c r="B1" s="350"/>
      <c r="C1" s="350"/>
      <c r="D1" s="350"/>
      <c r="E1" s="350"/>
      <c r="F1" s="350"/>
      <c r="G1" s="350"/>
      <c r="H1" s="350"/>
      <c r="I1" s="350"/>
    </row>
    <row r="2" spans="1:26" ht="7.5" customHeight="1" x14ac:dyDescent="0.2">
      <c r="C2" s="8"/>
      <c r="D2" s="8"/>
      <c r="E2" s="8"/>
      <c r="F2" s="8"/>
      <c r="G2" s="8"/>
      <c r="H2" s="8"/>
      <c r="I2" s="8"/>
    </row>
    <row r="3" spans="1:26" s="9" customFormat="1" ht="26.25" customHeight="1" x14ac:dyDescent="0.25">
      <c r="B3" s="160" t="s">
        <v>59</v>
      </c>
      <c r="C3" s="351" t="str">
        <f>INDEX(Adr!B2:B87,Doklady!B102)</f>
        <v>Slovenská volejbalová federácia</v>
      </c>
      <c r="D3" s="351"/>
      <c r="E3" s="351"/>
      <c r="F3" s="351"/>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00688819</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Kalinčiakova 33,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2" t="s">
        <v>333</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6">
        <f>SUMIF(K:K,A10,I:I)</f>
        <v>0</v>
      </c>
      <c r="F10" s="347"/>
      <c r="L10" s="120" t="s">
        <v>334</v>
      </c>
      <c r="M10" s="118"/>
      <c r="N10" s="118"/>
      <c r="O10" s="118"/>
      <c r="P10" s="118"/>
      <c r="Q10" s="118"/>
      <c r="R10" s="118"/>
      <c r="S10" s="118"/>
    </row>
    <row r="11" spans="1:26" ht="18" x14ac:dyDescent="0.4">
      <c r="A11" s="69" t="s">
        <v>319</v>
      </c>
      <c r="B11" s="70" t="s">
        <v>320</v>
      </c>
      <c r="C11" s="126">
        <f>SUMIF(FP!J:J,Doklady!$B$1&amp;A11,FP!D:D)</f>
        <v>997198</v>
      </c>
      <c r="D11" s="126">
        <f>+C11-E11</f>
        <v>997197.99999999977</v>
      </c>
      <c r="E11" s="354">
        <f>+I39-I42+I44-I47</f>
        <v>2.3283064365386963E-10</v>
      </c>
      <c r="F11" s="355"/>
      <c r="J11" s="176"/>
      <c r="L11" s="161" t="str">
        <f>L41</f>
        <v>a - volejbal - bežné transfery</v>
      </c>
      <c r="M11" s="118"/>
      <c r="N11" s="118"/>
      <c r="O11" s="118"/>
      <c r="P11" s="118"/>
      <c r="Q11" s="118"/>
      <c r="R11" s="118"/>
      <c r="S11" s="118"/>
    </row>
    <row r="12" spans="1:26" ht="18" x14ac:dyDescent="0.4">
      <c r="A12" s="69" t="s">
        <v>321</v>
      </c>
      <c r="B12" s="70" t="s">
        <v>322</v>
      </c>
      <c r="C12" s="126">
        <f>SUMIF(FP!J:J,Doklady!$B$1&amp;A12,FP!D:D)</f>
        <v>0</v>
      </c>
      <c r="D12" s="126">
        <f>C12-E12</f>
        <v>0</v>
      </c>
      <c r="E12" s="346">
        <f>SUMIF(K:K,A12,I:I)</f>
        <v>0</v>
      </c>
      <c r="F12" s="347"/>
      <c r="J12" s="177"/>
      <c r="L12" s="161" t="str">
        <f>L42</f>
        <v>a - volejbal - kapitálové transfery</v>
      </c>
      <c r="N12" s="118"/>
      <c r="O12" s="118"/>
      <c r="P12" s="118"/>
      <c r="Q12" s="118"/>
      <c r="R12" s="118"/>
      <c r="S12" s="118"/>
    </row>
    <row r="13" spans="1:26" ht="18" x14ac:dyDescent="0.4">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38" t="s">
        <v>336</v>
      </c>
      <c r="C16" s="339"/>
      <c r="D16" s="339"/>
      <c r="E16" s="339"/>
      <c r="F16" s="339"/>
      <c r="G16" s="339"/>
      <c r="H16" s="340"/>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1" t="s">
        <v>339</v>
      </c>
      <c r="C17" s="341"/>
      <c r="D17" s="341"/>
      <c r="E17" s="341"/>
      <c r="F17" s="341"/>
      <c r="G17" s="341"/>
      <c r="H17" s="341"/>
      <c r="I17" s="73">
        <f>SUMIF(FP!I:I,Doklady!$B$1&amp;A17,FP!D:D)</f>
        <v>997198</v>
      </c>
      <c r="T17" s="86"/>
    </row>
    <row r="18" spans="1:20" x14ac:dyDescent="0.2">
      <c r="A18" s="135" t="s">
        <v>340</v>
      </c>
      <c r="B18" s="341" t="s">
        <v>341</v>
      </c>
      <c r="C18" s="341"/>
      <c r="D18" s="341"/>
      <c r="E18" s="341"/>
      <c r="F18" s="341"/>
      <c r="G18" s="341"/>
      <c r="H18" s="341"/>
      <c r="I18" s="73">
        <f>SUMIF(FP!I:I,Doklady!$B$1&amp;A18,FP!D:D)</f>
        <v>0</v>
      </c>
    </row>
    <row r="19" spans="1:20" x14ac:dyDescent="0.2">
      <c r="A19" s="115" t="s">
        <v>342</v>
      </c>
      <c r="B19" s="341" t="s">
        <v>343</v>
      </c>
      <c r="C19" s="341"/>
      <c r="D19" s="341"/>
      <c r="E19" s="341"/>
      <c r="F19" s="341"/>
      <c r="G19" s="341"/>
      <c r="H19" s="341"/>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42" t="s">
        <v>349</v>
      </c>
      <c r="C22" s="343"/>
      <c r="D22" s="343"/>
      <c r="E22" s="343"/>
      <c r="F22" s="343"/>
      <c r="G22" s="343"/>
      <c r="H22" s="344"/>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58" t="s">
        <v>355</v>
      </c>
      <c r="C25" s="359"/>
      <c r="D25" s="359"/>
      <c r="E25" s="359"/>
      <c r="F25" s="359"/>
      <c r="G25" s="359"/>
      <c r="H25" s="360"/>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31"/>
      <c r="C32" s="332"/>
      <c r="D32" s="332"/>
      <c r="E32" s="332"/>
      <c r="F32" s="332"/>
      <c r="G32" s="332"/>
      <c r="H32" s="333"/>
      <c r="I32" s="73">
        <f>SUMIF(FP!I:I,Doklady!$B$1&amp;A32,FP!D:D)</f>
        <v>0</v>
      </c>
      <c r="T32" s="86"/>
    </row>
    <row r="33" spans="1:21" hidden="1" x14ac:dyDescent="0.2">
      <c r="A33" s="115" t="s">
        <v>367</v>
      </c>
      <c r="B33" s="331"/>
      <c r="C33" s="332"/>
      <c r="D33" s="332"/>
      <c r="E33" s="332"/>
      <c r="F33" s="332"/>
      <c r="G33" s="332"/>
      <c r="H33" s="333"/>
      <c r="I33" s="73">
        <f>SUMIF(FP!I:I,Doklady!$B$1&amp;A33,FP!D:D)</f>
        <v>0</v>
      </c>
      <c r="T33" s="86"/>
    </row>
    <row r="34" spans="1:21" hidden="1" x14ac:dyDescent="0.2">
      <c r="A34" s="135" t="s">
        <v>368</v>
      </c>
      <c r="B34" s="334"/>
      <c r="C34" s="334"/>
      <c r="D34" s="334"/>
      <c r="E34" s="334"/>
      <c r="F34" s="334"/>
      <c r="G34" s="334"/>
      <c r="H34" s="33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volejbal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199439.6</v>
      </c>
      <c r="G39" s="78">
        <f>+MAX(I39-C39-D39-E39-F39-H39,0)</f>
        <v>797758.4</v>
      </c>
      <c r="H39" s="78">
        <f>+IFERROR(VLOOKUP(K40&amp;" - kapitálové transfery",B$53:C$90,2,0),0)</f>
        <v>0</v>
      </c>
      <c r="I39" s="73">
        <f>SUMIF(FP!K:K,K40,FP!D:D)</f>
        <v>997198</v>
      </c>
      <c r="L39" s="84">
        <f>COUNTIF(FP!N:N,Doklady!B1&amp;"aK")</f>
        <v>0</v>
      </c>
      <c r="T39" s="86"/>
    </row>
    <row r="40" spans="1:21" x14ac:dyDescent="0.2">
      <c r="A40" s="115" t="s">
        <v>338</v>
      </c>
      <c r="B40" s="116" t="s">
        <v>377</v>
      </c>
      <c r="C40" s="78">
        <f>DSUM(Doklady!A103:J10000,"GGG",Spolu!L40:M42)</f>
        <v>0</v>
      </c>
      <c r="D40" s="78">
        <f>DSUM(Doklady!A103:J10000,"GGG",Spolu!N40:O42)</f>
        <v>340776.09999999986</v>
      </c>
      <c r="E40" s="78">
        <f>DSUM(Doklady!A103:J10000,"GGG",Spolu!P40:Q42)</f>
        <v>457052.87999999995</v>
      </c>
      <c r="F40" s="78">
        <f>DSUM(Doklady!A103:J10000,"GGG",Spolu!R40:S42)</f>
        <v>199369.02000000002</v>
      </c>
      <c r="G40" s="78">
        <f>DSUM(Doklady!A103:J10000,"GGG",Spolu!T40:U42)-H40</f>
        <v>0</v>
      </c>
      <c r="H40" s="78">
        <f>+IFERROR(VLOOKUP(K40&amp;" - kapitálové transfery",B$53:D$90,3,0),0)</f>
        <v>0</v>
      </c>
      <c r="I40" s="73">
        <f>+C40+D40+E40+F40+G40+H40</f>
        <v>997197.99999999977</v>
      </c>
      <c r="J40" s="218" t="str">
        <f>+K45</f>
        <v>.</v>
      </c>
      <c r="K40" s="218" t="str">
        <f>IF(L38&gt;0,INDEX(FP!K:K,Doklady!B2),".")</f>
        <v>volejbal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volejbal - bežné transfery</v>
      </c>
      <c r="M41" s="120">
        <v>1</v>
      </c>
      <c r="N41" s="161" t="str">
        <f>+L41</f>
        <v>a - volejbal - bežné transfery</v>
      </c>
      <c r="O41" s="120">
        <v>2</v>
      </c>
      <c r="P41" s="161" t="str">
        <f>+L41</f>
        <v>a - volejbal - bežné transfery</v>
      </c>
      <c r="Q41" s="120">
        <v>3</v>
      </c>
      <c r="R41" s="161" t="str">
        <f>+L41</f>
        <v>a - volejbal - bežné transfery</v>
      </c>
      <c r="S41" s="120">
        <v>4</v>
      </c>
      <c r="T41" s="161" t="str">
        <f>+L41</f>
        <v>a - volejbal - bežné transfery</v>
      </c>
      <c r="U41" s="120">
        <v>5</v>
      </c>
    </row>
    <row r="42" spans="1:21" ht="10.5" customHeight="1" x14ac:dyDescent="0.2">
      <c r="A42" s="115" t="s">
        <v>338</v>
      </c>
      <c r="B42" s="116" t="s">
        <v>380</v>
      </c>
      <c r="C42" s="73">
        <f>+C40</f>
        <v>0</v>
      </c>
      <c r="D42" s="216">
        <f>+D40</f>
        <v>340776.09999999986</v>
      </c>
      <c r="E42" s="216">
        <f>+E40</f>
        <v>457052.87999999995</v>
      </c>
      <c r="F42" s="216">
        <f>+MIN(F39:F40)</f>
        <v>199369.02000000002</v>
      </c>
      <c r="G42" s="216">
        <f>+MIN(G39+MAX(F39-F40,0)-MAX(E40-E39,0)-MAX(D40-D39,0)-MAX(C40-C39,0),G40)</f>
        <v>0</v>
      </c>
      <c r="H42" s="216">
        <f>+MIN(H39:H40)</f>
        <v>0</v>
      </c>
      <c r="I42" s="73">
        <f>+C42+D42+E42+MIN(F39:F40)+G42+H42</f>
        <v>997197.99999999977</v>
      </c>
      <c r="J42" s="219">
        <f>+K47</f>
        <v>0</v>
      </c>
      <c r="K42" s="219">
        <f>+I42-H42</f>
        <v>997197.99999999977</v>
      </c>
      <c r="L42" s="161" t="str">
        <f>+SUBSTITUTE(L41,"bežné","kapitálové")</f>
        <v>a - volejbal - kapitálové transfery</v>
      </c>
      <c r="M42" s="120">
        <v>1</v>
      </c>
      <c r="N42" s="161" t="str">
        <f>+L42</f>
        <v>a - volejbal - kapitálové transfery</v>
      </c>
      <c r="O42" s="120">
        <v>2</v>
      </c>
      <c r="P42" s="161" t="str">
        <f>+L42</f>
        <v>a - volejbal - kapitálové transfery</v>
      </c>
      <c r="Q42" s="120">
        <v>3</v>
      </c>
      <c r="R42" s="161" t="str">
        <f>+L42</f>
        <v>a - volejbal - kapitálové transfery</v>
      </c>
      <c r="S42" s="120">
        <v>4</v>
      </c>
      <c r="T42" s="161" t="str">
        <f>+L42</f>
        <v>a - volejbal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volejbal - bežné transfery</v>
      </c>
      <c r="C53" s="73">
        <f>IF(A53&lt;&gt;"",INDEX(FP!D:D,Doklady!B$2+(ROW()-53)),"")</f>
        <v>997198</v>
      </c>
      <c r="D53" s="73">
        <f>IF(A53&lt;&gt;"",Doklady!I1-Doklady!J1,"")</f>
        <v>997198.00000000023</v>
      </c>
      <c r="E53" s="73">
        <f>IF(A53&lt;&gt;"",MIN(D53,C53)*Doklady!C1/(1-Doklady!C1),"")</f>
        <v>0</v>
      </c>
      <c r="F53" s="71">
        <f>IF(A53&lt;&gt;"",Doklady!J1,"")</f>
        <v>0</v>
      </c>
      <c r="G53" s="73">
        <f>+IFERROR(HLOOKUP(IF(RIGHT(B53,15)="bežné transfery",LEFT(B53,LEN(B53)-18),0),$J$40:$K$42,3,0),MIN(C53,D53))</f>
        <v>997197.99999999977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997198</v>
      </c>
      <c r="D130" s="228">
        <f t="shared" ref="D130:I130" si="9">SUM(D53:D129)</f>
        <v>997198.00000000023</v>
      </c>
      <c r="E130" s="228">
        <f t="shared" si="9"/>
        <v>0</v>
      </c>
      <c r="F130" s="228">
        <f t="shared" si="9"/>
        <v>0</v>
      </c>
      <c r="G130" s="228">
        <f t="shared" si="9"/>
        <v>997197.99999999977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314">
        <v>46127</v>
      </c>
      <c r="C140" s="229"/>
      <c r="D140" s="361" t="s">
        <v>3779</v>
      </c>
      <c r="E140" s="361"/>
      <c r="F140" s="361"/>
      <c r="G140" s="361"/>
      <c r="H140" s="361"/>
      <c r="I140" s="361"/>
      <c r="J140" s="85"/>
    </row>
    <row r="141" spans="1:26" ht="68.25" customHeight="1" x14ac:dyDescent="0.25">
      <c r="A141" s="9"/>
      <c r="B141" s="282" t="s">
        <v>3831</v>
      </c>
      <c r="C141" s="214"/>
      <c r="D141" s="345" t="s">
        <v>397</v>
      </c>
      <c r="E141" s="345"/>
      <c r="F141" s="345"/>
      <c r="G141" s="345"/>
      <c r="H141" s="345"/>
      <c r="I141" s="345"/>
      <c r="J141" s="85"/>
    </row>
    <row r="142" spans="1:26" ht="12.5" x14ac:dyDescent="0.25">
      <c r="A142" s="9"/>
      <c r="B142" s="281"/>
      <c r="C142" s="214"/>
      <c r="D142" s="263"/>
      <c r="E142" s="263"/>
      <c r="F142" s="263"/>
      <c r="G142" s="263"/>
      <c r="H142" s="263"/>
      <c r="I142" s="263"/>
      <c r="J142" s="85"/>
    </row>
    <row r="143" spans="1:26" ht="12.5" x14ac:dyDescent="0.25">
      <c r="A143" s="9"/>
      <c r="B143" s="281"/>
      <c r="C143" s="214"/>
      <c r="D143" s="263"/>
      <c r="E143" s="263"/>
      <c r="F143" s="263"/>
      <c r="G143" s="263"/>
      <c r="H143" s="263"/>
      <c r="I143" s="263"/>
      <c r="J143" s="85"/>
    </row>
    <row r="144" spans="1:26" ht="12.5" x14ac:dyDescent="0.25">
      <c r="A144" s="9"/>
      <c r="B144" s="282"/>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copies="2"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view="pageBreakPreview" topLeftCell="A943" zoomScale="150" zoomScaleNormal="140" zoomScaleSheetLayoutView="150" workbookViewId="0">
      <selection activeCell="F293" sqref="F293"/>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volejbal - bežné transfery</v>
      </c>
      <c r="B1" s="232" t="str">
        <f>INDEX(Adr!A:A,B102+1)</f>
        <v>00688819</v>
      </c>
      <c r="C1" s="233">
        <f>IF(ROW()&lt;=B$3,INDEX(FP!E:E,B$2+ROW()-1),"")</f>
        <v>0</v>
      </c>
      <c r="D1" s="234" t="str">
        <f>IF(ROW()&lt;=B$3,INDEX(FP!F:F,B$2+ROW()-1),"")</f>
        <v>a</v>
      </c>
      <c r="E1" s="234"/>
      <c r="F1" s="234" t="str">
        <f>IF(ROW()&lt;=B$3,INDEX(FP!G:G,B$2+ROW()-1),"")</f>
        <v>026 02</v>
      </c>
      <c r="G1" s="234"/>
      <c r="H1" s="235" t="str">
        <f>IF(ROW()&lt;=B$3,INDEX(FP!C:C,B$2+ROW()-1),"")</f>
        <v>volejbal - bežné transfery</v>
      </c>
      <c r="I1" s="236">
        <f t="shared" ref="I1:I6" si="0">IF(ROW()&lt;=B$3,SUMIF(A$107:A$10042,A1,I$107:I$10042),"")</f>
        <v>997198.00000000023</v>
      </c>
      <c r="J1" s="236">
        <f t="shared" ref="J1:J32" si="1">IF(ROW()&lt;=B$3,SUMIFS(I$103:I$50042,A$103:A$50042,K1,J$103:J$50042,L1),"")</f>
        <v>0</v>
      </c>
      <c r="K1" s="110" t="str">
        <f>$A1</f>
        <v>a - volejbal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36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62" t="s">
        <v>1504</v>
      </c>
      <c r="B100" s="362"/>
      <c r="C100" s="362"/>
      <c r="D100" s="362"/>
      <c r="E100" s="362"/>
      <c r="F100" s="362"/>
      <c r="G100" s="362"/>
      <c r="H100" s="362"/>
      <c r="I100" s="364" t="s">
        <v>1487</v>
      </c>
      <c r="J100" s="364"/>
      <c r="K100" s="89"/>
    </row>
    <row r="101" spans="1:25" ht="15.5" x14ac:dyDescent="0.35">
      <c r="A101" s="365"/>
      <c r="B101" s="365"/>
      <c r="C101" s="365"/>
      <c r="D101" s="365"/>
      <c r="E101" s="365"/>
      <c r="F101" s="365"/>
      <c r="G101" s="365"/>
      <c r="H101" s="365"/>
      <c r="I101" s="363">
        <v>45887</v>
      </c>
      <c r="J101" s="363"/>
    </row>
    <row r="102" spans="1:25" ht="14" x14ac:dyDescent="0.3">
      <c r="A102" s="249" t="s">
        <v>402</v>
      </c>
      <c r="B102" s="250">
        <v>33</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66" t="s">
        <v>411</v>
      </c>
      <c r="B105" s="367"/>
      <c r="C105" s="367"/>
      <c r="D105" s="367"/>
      <c r="E105" s="367"/>
      <c r="F105" s="367"/>
      <c r="G105" s="367"/>
      <c r="H105" s="367"/>
      <c r="I105" s="367"/>
      <c r="J105" s="36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1505</v>
      </c>
      <c r="B107" s="14" t="s">
        <v>1506</v>
      </c>
      <c r="C107" s="14" t="s">
        <v>1507</v>
      </c>
      <c r="D107" s="16">
        <v>45727</v>
      </c>
      <c r="E107" s="16"/>
      <c r="F107" s="14" t="s">
        <v>1508</v>
      </c>
      <c r="G107" s="14" t="s">
        <v>3507</v>
      </c>
      <c r="H107" s="14" t="s">
        <v>3783</v>
      </c>
      <c r="I107" s="15">
        <v>800</v>
      </c>
      <c r="J107" s="77">
        <v>2</v>
      </c>
      <c r="K107" s="92"/>
    </row>
    <row r="108" spans="1:25" ht="20" x14ac:dyDescent="0.25">
      <c r="A108" s="14" t="s">
        <v>1505</v>
      </c>
      <c r="B108" s="14" t="s">
        <v>1510</v>
      </c>
      <c r="C108" s="14" t="s">
        <v>1511</v>
      </c>
      <c r="D108" s="16">
        <v>45727</v>
      </c>
      <c r="E108" s="16"/>
      <c r="F108" s="14" t="s">
        <v>1512</v>
      </c>
      <c r="G108" s="14" t="s">
        <v>3508</v>
      </c>
      <c r="H108" s="14" t="s">
        <v>1513</v>
      </c>
      <c r="I108" s="15">
        <v>82</v>
      </c>
      <c r="J108" s="77">
        <v>2</v>
      </c>
      <c r="K108" s="92"/>
    </row>
    <row r="109" spans="1:25" ht="20" x14ac:dyDescent="0.25">
      <c r="A109" s="14" t="s">
        <v>1505</v>
      </c>
      <c r="B109" s="14" t="s">
        <v>1514</v>
      </c>
      <c r="C109" s="14" t="s">
        <v>1515</v>
      </c>
      <c r="D109" s="16">
        <v>45715</v>
      </c>
      <c r="E109" s="16"/>
      <c r="F109" s="14" t="s">
        <v>1516</v>
      </c>
      <c r="G109" s="14" t="s">
        <v>3509</v>
      </c>
      <c r="H109" s="14" t="s">
        <v>1517</v>
      </c>
      <c r="I109" s="15">
        <v>307.5</v>
      </c>
      <c r="J109" s="77">
        <v>4</v>
      </c>
      <c r="K109" s="92"/>
    </row>
    <row r="110" spans="1:25" ht="20" x14ac:dyDescent="0.25">
      <c r="A110" s="14" t="s">
        <v>1505</v>
      </c>
      <c r="B110" s="14" t="s">
        <v>1518</v>
      </c>
      <c r="C110" s="14" t="s">
        <v>1519</v>
      </c>
      <c r="D110" s="16">
        <v>45727</v>
      </c>
      <c r="E110" s="16"/>
      <c r="F110" s="14" t="s">
        <v>1520</v>
      </c>
      <c r="G110" s="14" t="s">
        <v>3510</v>
      </c>
      <c r="H110" s="14" t="s">
        <v>1521</v>
      </c>
      <c r="I110" s="15">
        <v>400</v>
      </c>
      <c r="J110" s="77">
        <v>2</v>
      </c>
      <c r="K110" s="92"/>
    </row>
    <row r="111" spans="1:25" ht="20" x14ac:dyDescent="0.25">
      <c r="A111" s="14" t="s">
        <v>1505</v>
      </c>
      <c r="B111" s="14" t="s">
        <v>1522</v>
      </c>
      <c r="C111" s="14" t="s">
        <v>1523</v>
      </c>
      <c r="D111" s="16">
        <v>45727</v>
      </c>
      <c r="E111" s="16"/>
      <c r="F111" s="14" t="s">
        <v>1524</v>
      </c>
      <c r="G111" s="14" t="s">
        <v>3511</v>
      </c>
      <c r="H111" s="14" t="s">
        <v>1525</v>
      </c>
      <c r="I111" s="15">
        <v>400</v>
      </c>
      <c r="J111" s="77">
        <v>2</v>
      </c>
      <c r="K111" s="92"/>
    </row>
    <row r="112" spans="1:25" ht="20" x14ac:dyDescent="0.25">
      <c r="A112" s="14" t="s">
        <v>1505</v>
      </c>
      <c r="B112" s="14" t="s">
        <v>1526</v>
      </c>
      <c r="C112" s="14" t="s">
        <v>1527</v>
      </c>
      <c r="D112" s="16">
        <v>45727</v>
      </c>
      <c r="E112" s="16"/>
      <c r="F112" s="14" t="s">
        <v>1524</v>
      </c>
      <c r="G112" s="14" t="s">
        <v>3512</v>
      </c>
      <c r="H112" s="14" t="s">
        <v>1528</v>
      </c>
      <c r="I112" s="15">
        <v>500</v>
      </c>
      <c r="J112" s="77">
        <v>2</v>
      </c>
      <c r="K112" s="92"/>
    </row>
    <row r="113" spans="1:11" ht="20" x14ac:dyDescent="0.25">
      <c r="A113" s="14" t="s">
        <v>1505</v>
      </c>
      <c r="B113" s="14" t="s">
        <v>1529</v>
      </c>
      <c r="C113" s="14" t="s">
        <v>1530</v>
      </c>
      <c r="D113" s="16">
        <v>45727</v>
      </c>
      <c r="E113" s="16"/>
      <c r="F113" s="14" t="s">
        <v>1531</v>
      </c>
      <c r="G113" s="14" t="s">
        <v>3513</v>
      </c>
      <c r="H113" s="14" t="s">
        <v>1532</v>
      </c>
      <c r="I113" s="15">
        <v>500</v>
      </c>
      <c r="J113" s="77">
        <v>2</v>
      </c>
      <c r="K113" s="92"/>
    </row>
    <row r="114" spans="1:11" ht="20" x14ac:dyDescent="0.25">
      <c r="A114" s="14" t="s">
        <v>1505</v>
      </c>
      <c r="B114" s="14" t="s">
        <v>1533</v>
      </c>
      <c r="C114" s="14" t="s">
        <v>1534</v>
      </c>
      <c r="D114" s="16">
        <v>45722</v>
      </c>
      <c r="E114" s="16"/>
      <c r="F114" s="14" t="s">
        <v>1535</v>
      </c>
      <c r="G114" s="14" t="s">
        <v>3514</v>
      </c>
      <c r="H114" s="14" t="s">
        <v>1536</v>
      </c>
      <c r="I114" s="15">
        <v>2700</v>
      </c>
      <c r="J114" s="77">
        <v>2</v>
      </c>
      <c r="K114" s="92"/>
    </row>
    <row r="115" spans="1:11" ht="20" x14ac:dyDescent="0.25">
      <c r="A115" s="14" t="s">
        <v>1505</v>
      </c>
      <c r="B115" s="14" t="s">
        <v>1537</v>
      </c>
      <c r="C115" s="14" t="s">
        <v>1530</v>
      </c>
      <c r="D115" s="16">
        <v>45727</v>
      </c>
      <c r="E115" s="16"/>
      <c r="F115" s="14" t="s">
        <v>1538</v>
      </c>
      <c r="G115" s="14" t="s">
        <v>3515</v>
      </c>
      <c r="H115" s="14" t="s">
        <v>1539</v>
      </c>
      <c r="I115" s="15">
        <v>400</v>
      </c>
      <c r="J115" s="77">
        <v>2</v>
      </c>
      <c r="K115" s="92"/>
    </row>
    <row r="116" spans="1:11" ht="20" x14ac:dyDescent="0.25">
      <c r="A116" s="14" t="s">
        <v>1505</v>
      </c>
      <c r="B116" s="14" t="s">
        <v>1540</v>
      </c>
      <c r="C116" s="14" t="s">
        <v>1541</v>
      </c>
      <c r="D116" s="16">
        <v>45727</v>
      </c>
      <c r="E116" s="16"/>
      <c r="F116" s="14" t="s">
        <v>1542</v>
      </c>
      <c r="G116" s="14" t="s">
        <v>3516</v>
      </c>
      <c r="H116" s="14" t="s">
        <v>1543</v>
      </c>
      <c r="I116" s="15">
        <v>407</v>
      </c>
      <c r="J116" s="77">
        <v>3</v>
      </c>
      <c r="K116" s="92"/>
    </row>
    <row r="117" spans="1:11" ht="20" x14ac:dyDescent="0.25">
      <c r="A117" s="14" t="s">
        <v>1505</v>
      </c>
      <c r="B117" s="14" t="s">
        <v>1544</v>
      </c>
      <c r="C117" s="14" t="s">
        <v>1545</v>
      </c>
      <c r="D117" s="16">
        <v>45722</v>
      </c>
      <c r="E117" s="16"/>
      <c r="F117" s="14" t="s">
        <v>1535</v>
      </c>
      <c r="G117" s="14" t="s">
        <v>3517</v>
      </c>
      <c r="H117" s="14" t="s">
        <v>1546</v>
      </c>
      <c r="I117" s="15">
        <v>2350</v>
      </c>
      <c r="J117" s="77">
        <v>3</v>
      </c>
      <c r="K117" s="92"/>
    </row>
    <row r="118" spans="1:11" ht="20" x14ac:dyDescent="0.25">
      <c r="A118" s="14" t="s">
        <v>1505</v>
      </c>
      <c r="B118" s="14" t="s">
        <v>1547</v>
      </c>
      <c r="C118" s="14" t="s">
        <v>1548</v>
      </c>
      <c r="D118" s="16">
        <v>45727</v>
      </c>
      <c r="E118" s="16"/>
      <c r="F118" s="14" t="s">
        <v>1520</v>
      </c>
      <c r="G118" s="14" t="s">
        <v>3518</v>
      </c>
      <c r="H118" s="14" t="s">
        <v>1549</v>
      </c>
      <c r="I118" s="15">
        <v>1100</v>
      </c>
      <c r="J118" s="77">
        <v>2</v>
      </c>
      <c r="K118" s="92"/>
    </row>
    <row r="119" spans="1:11" ht="20" x14ac:dyDescent="0.25">
      <c r="A119" s="14" t="s">
        <v>1505</v>
      </c>
      <c r="B119" s="14" t="s">
        <v>1550</v>
      </c>
      <c r="C119" s="14" t="s">
        <v>1527</v>
      </c>
      <c r="D119" s="16">
        <v>45727</v>
      </c>
      <c r="E119" s="16"/>
      <c r="F119" s="14" t="s">
        <v>1520</v>
      </c>
      <c r="G119" s="14" t="s">
        <v>3519</v>
      </c>
      <c r="H119" s="14" t="s">
        <v>1551</v>
      </c>
      <c r="I119" s="15">
        <v>400</v>
      </c>
      <c r="J119" s="77">
        <v>2</v>
      </c>
      <c r="K119" s="92"/>
    </row>
    <row r="120" spans="1:11" ht="20" x14ac:dyDescent="0.25">
      <c r="A120" s="14" t="s">
        <v>1505</v>
      </c>
      <c r="B120" s="14" t="s">
        <v>1552</v>
      </c>
      <c r="C120" s="14" t="s">
        <v>1553</v>
      </c>
      <c r="D120" s="16">
        <v>45727</v>
      </c>
      <c r="E120" s="16"/>
      <c r="F120" s="14" t="s">
        <v>1520</v>
      </c>
      <c r="G120" s="14" t="s">
        <v>3520</v>
      </c>
      <c r="H120" s="14" t="s">
        <v>1554</v>
      </c>
      <c r="I120" s="15">
        <v>400</v>
      </c>
      <c r="J120" s="77">
        <v>2</v>
      </c>
      <c r="K120" s="92"/>
    </row>
    <row r="121" spans="1:11" ht="20" x14ac:dyDescent="0.25">
      <c r="A121" s="14" t="s">
        <v>1505</v>
      </c>
      <c r="B121" s="14" t="s">
        <v>1555</v>
      </c>
      <c r="C121" s="14" t="s">
        <v>1556</v>
      </c>
      <c r="D121" s="16">
        <v>45722</v>
      </c>
      <c r="E121" s="16"/>
      <c r="F121" s="14" t="s">
        <v>1557</v>
      </c>
      <c r="G121" s="14" t="s">
        <v>3521</v>
      </c>
      <c r="H121" s="14" t="s">
        <v>1558</v>
      </c>
      <c r="I121" s="15">
        <v>1950</v>
      </c>
      <c r="J121" s="77">
        <v>3</v>
      </c>
      <c r="K121" s="92"/>
    </row>
    <row r="122" spans="1:11" ht="20" x14ac:dyDescent="0.25">
      <c r="A122" s="14" t="s">
        <v>1505</v>
      </c>
      <c r="B122" s="14" t="s">
        <v>1559</v>
      </c>
      <c r="C122" s="14" t="s">
        <v>1560</v>
      </c>
      <c r="D122" s="16">
        <v>45727</v>
      </c>
      <c r="E122" s="16"/>
      <c r="F122" s="14" t="s">
        <v>1561</v>
      </c>
      <c r="G122" s="14" t="s">
        <v>3522</v>
      </c>
      <c r="H122" s="14" t="s">
        <v>1562</v>
      </c>
      <c r="I122" s="15">
        <v>2000</v>
      </c>
      <c r="J122" s="77">
        <v>2</v>
      </c>
      <c r="K122" s="92"/>
    </row>
    <row r="123" spans="1:11" ht="20" x14ac:dyDescent="0.25">
      <c r="A123" s="14" t="s">
        <v>1505</v>
      </c>
      <c r="B123" s="14" t="s">
        <v>1563</v>
      </c>
      <c r="C123" s="14" t="s">
        <v>1553</v>
      </c>
      <c r="D123" s="16">
        <v>45727</v>
      </c>
      <c r="E123" s="16"/>
      <c r="F123" s="14" t="s">
        <v>1535</v>
      </c>
      <c r="G123" s="14" t="s">
        <v>3523</v>
      </c>
      <c r="H123" s="14" t="s">
        <v>1564</v>
      </c>
      <c r="I123" s="15">
        <v>1900</v>
      </c>
      <c r="J123" s="77">
        <v>2</v>
      </c>
      <c r="K123" s="92"/>
    </row>
    <row r="124" spans="1:11" ht="20" x14ac:dyDescent="0.25">
      <c r="A124" s="14" t="s">
        <v>1505</v>
      </c>
      <c r="B124" s="14" t="s">
        <v>1565</v>
      </c>
      <c r="C124" s="14" t="s">
        <v>1566</v>
      </c>
      <c r="D124" s="16">
        <v>45728</v>
      </c>
      <c r="E124" s="16"/>
      <c r="F124" s="14" t="s">
        <v>1520</v>
      </c>
      <c r="G124" s="14" t="s">
        <v>3524</v>
      </c>
      <c r="H124" s="14" t="s">
        <v>1567</v>
      </c>
      <c r="I124" s="15">
        <v>638</v>
      </c>
      <c r="J124" s="77">
        <v>2</v>
      </c>
      <c r="K124" s="92"/>
    </row>
    <row r="125" spans="1:11" ht="20" x14ac:dyDescent="0.25">
      <c r="A125" s="14" t="s">
        <v>1505</v>
      </c>
      <c r="B125" s="14" t="s">
        <v>1568</v>
      </c>
      <c r="C125" s="14" t="s">
        <v>1527</v>
      </c>
      <c r="D125" s="16">
        <v>45728</v>
      </c>
      <c r="E125" s="16"/>
      <c r="F125" s="14" t="s">
        <v>1569</v>
      </c>
      <c r="G125" s="14" t="s">
        <v>3525</v>
      </c>
      <c r="H125" s="14" t="s">
        <v>1570</v>
      </c>
      <c r="I125" s="15">
        <v>500</v>
      </c>
      <c r="J125" s="77">
        <v>2</v>
      </c>
      <c r="K125" s="92"/>
    </row>
    <row r="126" spans="1:11" ht="20" x14ac:dyDescent="0.25">
      <c r="A126" s="14" t="s">
        <v>1505</v>
      </c>
      <c r="B126" s="14" t="s">
        <v>1571</v>
      </c>
      <c r="C126" s="14" t="s">
        <v>1572</v>
      </c>
      <c r="D126" s="16">
        <v>45728</v>
      </c>
      <c r="E126" s="16"/>
      <c r="F126" s="14" t="s">
        <v>1520</v>
      </c>
      <c r="G126" s="14" t="s">
        <v>3526</v>
      </c>
      <c r="H126" s="14" t="s">
        <v>1573</v>
      </c>
      <c r="I126" s="15">
        <v>1100</v>
      </c>
      <c r="J126" s="77">
        <v>2</v>
      </c>
      <c r="K126" s="92"/>
    </row>
    <row r="127" spans="1:11" ht="20" x14ac:dyDescent="0.25">
      <c r="A127" s="14" t="s">
        <v>1505</v>
      </c>
      <c r="B127" s="14" t="s">
        <v>1574</v>
      </c>
      <c r="C127" s="14" t="s">
        <v>1575</v>
      </c>
      <c r="D127" s="16">
        <v>45728</v>
      </c>
      <c r="E127" s="16"/>
      <c r="F127" s="14" t="s">
        <v>1520</v>
      </c>
      <c r="G127" s="14" t="s">
        <v>3527</v>
      </c>
      <c r="H127" s="14" t="s">
        <v>1576</v>
      </c>
      <c r="I127" s="15">
        <v>300</v>
      </c>
      <c r="J127" s="77">
        <v>2</v>
      </c>
      <c r="K127" s="92"/>
    </row>
    <row r="128" spans="1:11" ht="20" x14ac:dyDescent="0.25">
      <c r="A128" s="14" t="s">
        <v>1505</v>
      </c>
      <c r="B128" s="14" t="s">
        <v>1577</v>
      </c>
      <c r="C128" s="14" t="s">
        <v>1578</v>
      </c>
      <c r="D128" s="16">
        <v>45728</v>
      </c>
      <c r="E128" s="16"/>
      <c r="F128" s="14" t="s">
        <v>1579</v>
      </c>
      <c r="G128" s="14" t="s">
        <v>3528</v>
      </c>
      <c r="H128" s="14" t="s">
        <v>1580</v>
      </c>
      <c r="I128" s="15">
        <v>125</v>
      </c>
      <c r="J128" s="77">
        <v>3</v>
      </c>
      <c r="K128" s="92"/>
    </row>
    <row r="129" spans="1:11" ht="30" x14ac:dyDescent="0.25">
      <c r="A129" s="14" t="s">
        <v>1505</v>
      </c>
      <c r="B129" s="14" t="s">
        <v>1581</v>
      </c>
      <c r="C129" s="14" t="s">
        <v>1582</v>
      </c>
      <c r="D129" s="16">
        <v>45727</v>
      </c>
      <c r="E129" s="16"/>
      <c r="F129" s="14" t="s">
        <v>1583</v>
      </c>
      <c r="G129" s="14"/>
      <c r="H129" s="14" t="s">
        <v>1584</v>
      </c>
      <c r="I129" s="15">
        <v>3000</v>
      </c>
      <c r="J129" s="77">
        <v>3</v>
      </c>
      <c r="K129" s="92"/>
    </row>
    <row r="130" spans="1:11" ht="20" x14ac:dyDescent="0.25">
      <c r="A130" s="14" t="s">
        <v>1505</v>
      </c>
      <c r="B130" s="14" t="s">
        <v>1585</v>
      </c>
      <c r="C130" s="14" t="s">
        <v>1586</v>
      </c>
      <c r="D130" s="16">
        <v>45761</v>
      </c>
      <c r="E130" s="16"/>
      <c r="F130" s="14" t="s">
        <v>1587</v>
      </c>
      <c r="G130" s="14" t="s">
        <v>3507</v>
      </c>
      <c r="H130" s="14" t="s">
        <v>1588</v>
      </c>
      <c r="I130" s="15">
        <v>800</v>
      </c>
      <c r="J130" s="77">
        <v>2</v>
      </c>
      <c r="K130" s="92"/>
    </row>
    <row r="131" spans="1:11" ht="20" x14ac:dyDescent="0.25">
      <c r="A131" s="14" t="s">
        <v>1505</v>
      </c>
      <c r="B131" s="14" t="s">
        <v>1589</v>
      </c>
      <c r="C131" s="14" t="s">
        <v>1590</v>
      </c>
      <c r="D131" s="16">
        <v>45728</v>
      </c>
      <c r="E131" s="16"/>
      <c r="F131" s="14" t="s">
        <v>1520</v>
      </c>
      <c r="G131" s="14" t="s">
        <v>3529</v>
      </c>
      <c r="H131" s="14" t="s">
        <v>1591</v>
      </c>
      <c r="I131" s="15">
        <v>1100</v>
      </c>
      <c r="J131" s="77">
        <v>2</v>
      </c>
      <c r="K131" s="92"/>
    </row>
    <row r="132" spans="1:11" ht="20" x14ac:dyDescent="0.25">
      <c r="A132" s="14" t="s">
        <v>1505</v>
      </c>
      <c r="B132" s="14" t="s">
        <v>1592</v>
      </c>
      <c r="C132" s="14" t="s">
        <v>1593</v>
      </c>
      <c r="D132" s="16">
        <v>45728</v>
      </c>
      <c r="E132" s="16"/>
      <c r="F132" s="14" t="s">
        <v>1520</v>
      </c>
      <c r="G132" s="14" t="s">
        <v>3530</v>
      </c>
      <c r="H132" s="14" t="s">
        <v>1594</v>
      </c>
      <c r="I132" s="15">
        <v>400</v>
      </c>
      <c r="J132" s="77">
        <v>2</v>
      </c>
      <c r="K132" s="92"/>
    </row>
    <row r="133" spans="1:11" ht="20" x14ac:dyDescent="0.25">
      <c r="A133" s="14" t="s">
        <v>1505</v>
      </c>
      <c r="B133" s="14" t="s">
        <v>3532</v>
      </c>
      <c r="C133" s="14" t="s">
        <v>1553</v>
      </c>
      <c r="D133" s="16">
        <v>45728</v>
      </c>
      <c r="E133" s="16"/>
      <c r="F133" s="14" t="s">
        <v>1520</v>
      </c>
      <c r="G133" s="14" t="s">
        <v>3531</v>
      </c>
      <c r="H133" s="14" t="s">
        <v>1595</v>
      </c>
      <c r="I133" s="15">
        <v>700</v>
      </c>
      <c r="J133" s="77">
        <v>2</v>
      </c>
      <c r="K133" s="92"/>
    </row>
    <row r="134" spans="1:11" ht="20" x14ac:dyDescent="0.25">
      <c r="A134" s="14" t="s">
        <v>1505</v>
      </c>
      <c r="B134" s="14" t="s">
        <v>1596</v>
      </c>
      <c r="C134" s="14" t="s">
        <v>1597</v>
      </c>
      <c r="D134" s="16">
        <v>45728</v>
      </c>
      <c r="E134" s="16"/>
      <c r="F134" s="14" t="s">
        <v>1598</v>
      </c>
      <c r="G134" s="14" t="s">
        <v>3533</v>
      </c>
      <c r="H134" s="14" t="s">
        <v>1599</v>
      </c>
      <c r="I134" s="15">
        <v>700</v>
      </c>
      <c r="J134" s="77">
        <v>2</v>
      </c>
      <c r="K134" s="92"/>
    </row>
    <row r="135" spans="1:11" ht="20" x14ac:dyDescent="0.25">
      <c r="A135" s="14" t="s">
        <v>1505</v>
      </c>
      <c r="B135" s="14" t="s">
        <v>1600</v>
      </c>
      <c r="C135" s="14" t="s">
        <v>1527</v>
      </c>
      <c r="D135" s="16">
        <v>45728</v>
      </c>
      <c r="E135" s="16"/>
      <c r="F135" s="14" t="s">
        <v>1601</v>
      </c>
      <c r="G135" s="14" t="s">
        <v>3534</v>
      </c>
      <c r="H135" s="14" t="s">
        <v>1602</v>
      </c>
      <c r="I135" s="15">
        <v>715</v>
      </c>
      <c r="J135" s="77">
        <v>2</v>
      </c>
      <c r="K135" s="92"/>
    </row>
    <row r="136" spans="1:11" ht="20" x14ac:dyDescent="0.25">
      <c r="A136" s="14" t="s">
        <v>1505</v>
      </c>
      <c r="B136" s="14" t="s">
        <v>1603</v>
      </c>
      <c r="C136" s="14" t="s">
        <v>1604</v>
      </c>
      <c r="D136" s="16">
        <v>45722</v>
      </c>
      <c r="E136" s="16"/>
      <c r="F136" s="14" t="s">
        <v>1605</v>
      </c>
      <c r="G136" s="14" t="s">
        <v>3535</v>
      </c>
      <c r="H136" s="14" t="s">
        <v>1606</v>
      </c>
      <c r="I136" s="15">
        <v>300</v>
      </c>
      <c r="J136" s="77">
        <v>3</v>
      </c>
      <c r="K136" s="92"/>
    </row>
    <row r="137" spans="1:11" ht="20" x14ac:dyDescent="0.25">
      <c r="A137" s="14" t="s">
        <v>1505</v>
      </c>
      <c r="B137" s="14" t="s">
        <v>1607</v>
      </c>
      <c r="C137" s="14" t="s">
        <v>1534</v>
      </c>
      <c r="D137" s="16">
        <v>45722</v>
      </c>
      <c r="E137" s="16"/>
      <c r="F137" s="14" t="s">
        <v>1535</v>
      </c>
      <c r="G137" s="14" t="s">
        <v>3535</v>
      </c>
      <c r="H137" s="14" t="s">
        <v>1606</v>
      </c>
      <c r="I137" s="15">
        <v>300</v>
      </c>
      <c r="J137" s="77">
        <v>3</v>
      </c>
      <c r="K137" s="92"/>
    </row>
    <row r="138" spans="1:11" ht="20" x14ac:dyDescent="0.25">
      <c r="A138" s="14" t="s">
        <v>1505</v>
      </c>
      <c r="B138" s="14" t="s">
        <v>1608</v>
      </c>
      <c r="C138" s="14" t="s">
        <v>1609</v>
      </c>
      <c r="D138" s="16">
        <v>45728</v>
      </c>
      <c r="E138" s="16"/>
      <c r="F138" s="14" t="s">
        <v>1610</v>
      </c>
      <c r="G138" s="14" t="s">
        <v>3536</v>
      </c>
      <c r="H138" s="14" t="s">
        <v>1611</v>
      </c>
      <c r="I138" s="15">
        <v>151.18</v>
      </c>
      <c r="J138" s="77">
        <v>2</v>
      </c>
      <c r="K138" s="92"/>
    </row>
    <row r="139" spans="1:11" ht="12.5" x14ac:dyDescent="0.25">
      <c r="A139" s="14" t="s">
        <v>1505</v>
      </c>
      <c r="B139" s="14" t="s">
        <v>1612</v>
      </c>
      <c r="C139" s="14" t="s">
        <v>1613</v>
      </c>
      <c r="D139" s="16">
        <v>45728</v>
      </c>
      <c r="E139" s="16"/>
      <c r="F139" s="14" t="s">
        <v>1614</v>
      </c>
      <c r="G139" s="14" t="s">
        <v>3537</v>
      </c>
      <c r="H139" s="14" t="s">
        <v>1615</v>
      </c>
      <c r="I139" s="15">
        <v>90</v>
      </c>
      <c r="J139" s="77">
        <v>2</v>
      </c>
      <c r="K139" s="92"/>
    </row>
    <row r="140" spans="1:11" ht="20" x14ac:dyDescent="0.25">
      <c r="A140" s="14" t="s">
        <v>1505</v>
      </c>
      <c r="B140" s="14" t="s">
        <v>1616</v>
      </c>
      <c r="C140" s="14" t="s">
        <v>1541</v>
      </c>
      <c r="D140" s="16">
        <v>45728</v>
      </c>
      <c r="E140" s="16"/>
      <c r="F140" s="14" t="s">
        <v>1520</v>
      </c>
      <c r="G140" s="14" t="s">
        <v>3538</v>
      </c>
      <c r="H140" s="14" t="s">
        <v>1617</v>
      </c>
      <c r="I140" s="15">
        <v>1000</v>
      </c>
      <c r="J140" s="77">
        <v>2</v>
      </c>
      <c r="K140" s="92"/>
    </row>
    <row r="141" spans="1:11" ht="20" x14ac:dyDescent="0.25">
      <c r="A141" s="14" t="s">
        <v>1505</v>
      </c>
      <c r="B141" s="14" t="s">
        <v>1618</v>
      </c>
      <c r="C141" s="14" t="s">
        <v>1566</v>
      </c>
      <c r="D141" s="16">
        <v>45728</v>
      </c>
      <c r="E141" s="16"/>
      <c r="F141" s="14" t="s">
        <v>1520</v>
      </c>
      <c r="G141" s="14" t="s">
        <v>3539</v>
      </c>
      <c r="H141" s="14" t="s">
        <v>1619</v>
      </c>
      <c r="I141" s="15">
        <v>400</v>
      </c>
      <c r="J141" s="77">
        <v>2</v>
      </c>
      <c r="K141" s="92"/>
    </row>
    <row r="142" spans="1:11" ht="12.5" x14ac:dyDescent="0.25">
      <c r="A142" s="14" t="s">
        <v>1505</v>
      </c>
      <c r="B142" s="14" t="s">
        <v>1620</v>
      </c>
      <c r="C142" s="14" t="s">
        <v>1621</v>
      </c>
      <c r="D142" s="16">
        <v>45728</v>
      </c>
      <c r="E142" s="16"/>
      <c r="F142" s="14" t="s">
        <v>1622</v>
      </c>
      <c r="G142" s="14" t="s">
        <v>3537</v>
      </c>
      <c r="H142" s="14" t="s">
        <v>1615</v>
      </c>
      <c r="I142" s="15">
        <v>90</v>
      </c>
      <c r="J142" s="77">
        <v>2</v>
      </c>
      <c r="K142" s="92"/>
    </row>
    <row r="143" spans="1:11" ht="20" x14ac:dyDescent="0.25">
      <c r="A143" s="14" t="s">
        <v>1505</v>
      </c>
      <c r="B143" s="14" t="s">
        <v>1623</v>
      </c>
      <c r="C143" s="14" t="s">
        <v>1624</v>
      </c>
      <c r="D143" s="16">
        <v>45728</v>
      </c>
      <c r="E143" s="16"/>
      <c r="F143" s="14" t="s">
        <v>1538</v>
      </c>
      <c r="G143" s="14" t="s">
        <v>3540</v>
      </c>
      <c r="H143" s="14" t="s">
        <v>1625</v>
      </c>
      <c r="I143" s="15">
        <v>400</v>
      </c>
      <c r="J143" s="77">
        <v>2</v>
      </c>
      <c r="K143" s="92"/>
    </row>
    <row r="144" spans="1:11" ht="20" x14ac:dyDescent="0.25">
      <c r="A144" s="14" t="s">
        <v>1505</v>
      </c>
      <c r="B144" s="14" t="s">
        <v>3744</v>
      </c>
      <c r="C144" s="14" t="s">
        <v>1534</v>
      </c>
      <c r="D144" s="16">
        <v>45728</v>
      </c>
      <c r="E144" s="16"/>
      <c r="F144" s="14" t="s">
        <v>1520</v>
      </c>
      <c r="G144" s="14" t="s">
        <v>3540</v>
      </c>
      <c r="H144" s="14" t="s">
        <v>1625</v>
      </c>
      <c r="I144" s="15">
        <v>400</v>
      </c>
      <c r="J144" s="77">
        <v>2</v>
      </c>
      <c r="K144" s="92"/>
    </row>
    <row r="145" spans="1:11" ht="20" x14ac:dyDescent="0.25">
      <c r="A145" s="14" t="s">
        <v>1505</v>
      </c>
      <c r="B145" s="14" t="s">
        <v>1626</v>
      </c>
      <c r="C145" s="14" t="s">
        <v>1627</v>
      </c>
      <c r="D145" s="16">
        <v>45722</v>
      </c>
      <c r="E145" s="16"/>
      <c r="F145" s="14" t="s">
        <v>1535</v>
      </c>
      <c r="G145" s="14" t="s">
        <v>3510</v>
      </c>
      <c r="H145" s="14" t="s">
        <v>1628</v>
      </c>
      <c r="I145" s="15">
        <v>2200</v>
      </c>
      <c r="J145" s="77">
        <v>2</v>
      </c>
      <c r="K145" s="92"/>
    </row>
    <row r="146" spans="1:11" ht="20" x14ac:dyDescent="0.25">
      <c r="A146" s="14" t="s">
        <v>1505</v>
      </c>
      <c r="B146" s="14" t="s">
        <v>1629</v>
      </c>
      <c r="C146" s="14" t="s">
        <v>1630</v>
      </c>
      <c r="D146" s="16">
        <v>45722</v>
      </c>
      <c r="E146" s="16"/>
      <c r="F146" s="14" t="s">
        <v>1535</v>
      </c>
      <c r="G146" s="14" t="s">
        <v>3541</v>
      </c>
      <c r="H146" s="14" t="s">
        <v>1631</v>
      </c>
      <c r="I146" s="15">
        <v>2750</v>
      </c>
      <c r="J146" s="77">
        <v>2</v>
      </c>
      <c r="K146" s="92"/>
    </row>
    <row r="147" spans="1:11" ht="20" x14ac:dyDescent="0.25">
      <c r="A147" s="14" t="s">
        <v>1505</v>
      </c>
      <c r="B147" s="14" t="s">
        <v>1632</v>
      </c>
      <c r="C147" s="14" t="s">
        <v>1534</v>
      </c>
      <c r="D147" s="16">
        <v>45730</v>
      </c>
      <c r="E147" s="16"/>
      <c r="F147" s="14" t="s">
        <v>1520</v>
      </c>
      <c r="G147" s="14" t="s">
        <v>3542</v>
      </c>
      <c r="H147" s="14" t="s">
        <v>1633</v>
      </c>
      <c r="I147" s="15">
        <v>1429.8</v>
      </c>
      <c r="J147" s="77">
        <v>2</v>
      </c>
      <c r="K147" s="92"/>
    </row>
    <row r="148" spans="1:11" ht="20" x14ac:dyDescent="0.25">
      <c r="A148" s="14" t="s">
        <v>1505</v>
      </c>
      <c r="B148" s="14" t="s">
        <v>1634</v>
      </c>
      <c r="C148" s="14" t="s">
        <v>1519</v>
      </c>
      <c r="D148" s="16">
        <v>45728</v>
      </c>
      <c r="E148" s="16"/>
      <c r="F148" s="14" t="s">
        <v>1520</v>
      </c>
      <c r="G148" s="14" t="s">
        <v>3543</v>
      </c>
      <c r="H148" s="14" t="s">
        <v>1635</v>
      </c>
      <c r="I148" s="15">
        <v>634.96</v>
      </c>
      <c r="J148" s="77">
        <v>3</v>
      </c>
      <c r="K148" s="92"/>
    </row>
    <row r="149" spans="1:11" ht="20" x14ac:dyDescent="0.25">
      <c r="A149" s="14" t="s">
        <v>1505</v>
      </c>
      <c r="B149" s="14" t="s">
        <v>1636</v>
      </c>
      <c r="C149" s="14" t="s">
        <v>1553</v>
      </c>
      <c r="D149" s="16">
        <v>45728</v>
      </c>
      <c r="E149" s="16"/>
      <c r="F149" s="14" t="s">
        <v>1520</v>
      </c>
      <c r="G149" s="14" t="s">
        <v>3544</v>
      </c>
      <c r="H149" s="14" t="s">
        <v>1637</v>
      </c>
      <c r="I149" s="15">
        <v>373.18</v>
      </c>
      <c r="J149" s="77">
        <v>2</v>
      </c>
      <c r="K149" s="92"/>
    </row>
    <row r="150" spans="1:11" ht="20" x14ac:dyDescent="0.25">
      <c r="A150" s="14" t="s">
        <v>1505</v>
      </c>
      <c r="B150" s="14" t="s">
        <v>1638</v>
      </c>
      <c r="C150" s="14" t="s">
        <v>1604</v>
      </c>
      <c r="D150" s="16">
        <v>45728</v>
      </c>
      <c r="E150" s="16"/>
      <c r="F150" s="14" t="s">
        <v>1639</v>
      </c>
      <c r="G150" s="14" t="s">
        <v>3545</v>
      </c>
      <c r="H150" s="14" t="s">
        <v>1640</v>
      </c>
      <c r="I150" s="15">
        <v>500</v>
      </c>
      <c r="J150" s="77">
        <v>2</v>
      </c>
      <c r="K150" s="92"/>
    </row>
    <row r="151" spans="1:11" ht="20" x14ac:dyDescent="0.25">
      <c r="A151" s="14" t="s">
        <v>1505</v>
      </c>
      <c r="B151" s="14" t="s">
        <v>1641</v>
      </c>
      <c r="C151" s="14" t="s">
        <v>1545</v>
      </c>
      <c r="D151" s="16">
        <v>45728</v>
      </c>
      <c r="E151" s="16"/>
      <c r="F151" s="14" t="s">
        <v>1561</v>
      </c>
      <c r="G151" s="14" t="s">
        <v>3546</v>
      </c>
      <c r="H151" s="14" t="s">
        <v>1642</v>
      </c>
      <c r="I151" s="15">
        <v>500</v>
      </c>
      <c r="J151" s="77">
        <v>2</v>
      </c>
      <c r="K151" s="92"/>
    </row>
    <row r="152" spans="1:11" ht="20" x14ac:dyDescent="0.25">
      <c r="A152" s="14" t="s">
        <v>1505</v>
      </c>
      <c r="B152" s="14" t="s">
        <v>1643</v>
      </c>
      <c r="C152" s="14" t="s">
        <v>1590</v>
      </c>
      <c r="D152" s="16">
        <v>45728</v>
      </c>
      <c r="E152" s="16"/>
      <c r="F152" s="14" t="s">
        <v>1520</v>
      </c>
      <c r="G152" s="14" t="s">
        <v>3547</v>
      </c>
      <c r="H152" s="14" t="s">
        <v>1644</v>
      </c>
      <c r="I152" s="15">
        <v>500</v>
      </c>
      <c r="J152" s="77">
        <v>2</v>
      </c>
      <c r="K152" s="92"/>
    </row>
    <row r="153" spans="1:11" ht="12.5" x14ac:dyDescent="0.25">
      <c r="A153" s="14" t="s">
        <v>1505</v>
      </c>
      <c r="B153" s="14" t="s">
        <v>1645</v>
      </c>
      <c r="C153" s="14" t="s">
        <v>1646</v>
      </c>
      <c r="D153" s="16">
        <v>45728</v>
      </c>
      <c r="E153" s="16"/>
      <c r="F153" s="14" t="s">
        <v>1647</v>
      </c>
      <c r="G153" s="14" t="s">
        <v>3508</v>
      </c>
      <c r="H153" s="14" t="s">
        <v>1513</v>
      </c>
      <c r="I153" s="15">
        <v>220</v>
      </c>
      <c r="J153" s="77">
        <v>2</v>
      </c>
      <c r="K153" s="92"/>
    </row>
    <row r="154" spans="1:11" ht="20" x14ac:dyDescent="0.25">
      <c r="A154" s="14" t="s">
        <v>1505</v>
      </c>
      <c r="B154" s="14" t="s">
        <v>1648</v>
      </c>
      <c r="C154" s="14" t="s">
        <v>1649</v>
      </c>
      <c r="D154" s="16">
        <v>45728</v>
      </c>
      <c r="E154" s="16"/>
      <c r="F154" s="14" t="s">
        <v>3548</v>
      </c>
      <c r="G154" s="14" t="s">
        <v>3508</v>
      </c>
      <c r="H154" s="14" t="s">
        <v>1513</v>
      </c>
      <c r="I154" s="15">
        <v>168.5</v>
      </c>
      <c r="J154" s="77">
        <v>2</v>
      </c>
      <c r="K154" s="92"/>
    </row>
    <row r="155" spans="1:11" ht="20" x14ac:dyDescent="0.25">
      <c r="A155" s="14" t="s">
        <v>1505</v>
      </c>
      <c r="B155" s="14" t="s">
        <v>1650</v>
      </c>
      <c r="C155" s="14" t="s">
        <v>1651</v>
      </c>
      <c r="D155" s="16">
        <v>45728</v>
      </c>
      <c r="E155" s="16"/>
      <c r="F155" s="14" t="s">
        <v>1652</v>
      </c>
      <c r="G155" s="14" t="s">
        <v>3508</v>
      </c>
      <c r="H155" s="14" t="s">
        <v>1513</v>
      </c>
      <c r="I155" s="15">
        <v>200</v>
      </c>
      <c r="J155" s="77">
        <v>2</v>
      </c>
      <c r="K155" s="92"/>
    </row>
    <row r="156" spans="1:11" ht="20" x14ac:dyDescent="0.25">
      <c r="A156" s="14" t="s">
        <v>1505</v>
      </c>
      <c r="B156" s="14" t="s">
        <v>1653</v>
      </c>
      <c r="C156" s="14" t="s">
        <v>1654</v>
      </c>
      <c r="D156" s="16">
        <v>45728</v>
      </c>
      <c r="E156" s="16"/>
      <c r="F156" s="14" t="s">
        <v>3745</v>
      </c>
      <c r="G156" s="14" t="s">
        <v>3549</v>
      </c>
      <c r="H156" s="14" t="s">
        <v>1655</v>
      </c>
      <c r="I156" s="15">
        <v>500</v>
      </c>
      <c r="J156" s="77">
        <v>2</v>
      </c>
      <c r="K156" s="92"/>
    </row>
    <row r="157" spans="1:11" ht="20" x14ac:dyDescent="0.25">
      <c r="A157" s="14" t="s">
        <v>1505</v>
      </c>
      <c r="B157" s="14" t="s">
        <v>1656</v>
      </c>
      <c r="C157" s="14" t="s">
        <v>1657</v>
      </c>
      <c r="D157" s="16">
        <v>45728</v>
      </c>
      <c r="E157" s="16"/>
      <c r="F157" s="14" t="s">
        <v>1658</v>
      </c>
      <c r="G157" s="14" t="s">
        <v>3550</v>
      </c>
      <c r="H157" s="14" t="s">
        <v>1659</v>
      </c>
      <c r="I157" s="15">
        <v>250</v>
      </c>
      <c r="J157" s="77">
        <v>2</v>
      </c>
      <c r="K157" s="92"/>
    </row>
    <row r="158" spans="1:11" ht="20" x14ac:dyDescent="0.25">
      <c r="A158" s="14" t="s">
        <v>1505</v>
      </c>
      <c r="B158" s="14" t="s">
        <v>1660</v>
      </c>
      <c r="C158" s="14" t="s">
        <v>1661</v>
      </c>
      <c r="D158" s="16">
        <v>45728</v>
      </c>
      <c r="E158" s="16"/>
      <c r="F158" s="14" t="s">
        <v>1662</v>
      </c>
      <c r="G158" s="14" t="s">
        <v>3509</v>
      </c>
      <c r="H158" s="14" t="s">
        <v>1517</v>
      </c>
      <c r="I158" s="15">
        <v>72</v>
      </c>
      <c r="J158" s="77">
        <v>4</v>
      </c>
      <c r="K158" s="92"/>
    </row>
    <row r="159" spans="1:11" ht="20" x14ac:dyDescent="0.25">
      <c r="A159" s="14" t="s">
        <v>1505</v>
      </c>
      <c r="B159" s="14" t="s">
        <v>3551</v>
      </c>
      <c r="C159" s="14" t="s">
        <v>1663</v>
      </c>
      <c r="D159" s="16">
        <v>45728</v>
      </c>
      <c r="E159" s="16"/>
      <c r="F159" s="14" t="s">
        <v>1664</v>
      </c>
      <c r="G159" s="14" t="s">
        <v>3552</v>
      </c>
      <c r="H159" s="14" t="s">
        <v>1665</v>
      </c>
      <c r="I159" s="15">
        <v>400</v>
      </c>
      <c r="J159" s="77">
        <v>2</v>
      </c>
      <c r="K159" s="92"/>
    </row>
    <row r="160" spans="1:11" ht="20" x14ac:dyDescent="0.25">
      <c r="A160" s="14" t="s">
        <v>1505</v>
      </c>
      <c r="B160" s="14" t="s">
        <v>1666</v>
      </c>
      <c r="C160" s="14" t="s">
        <v>1553</v>
      </c>
      <c r="D160" s="16">
        <v>45742</v>
      </c>
      <c r="E160" s="16"/>
      <c r="F160" s="14" t="s">
        <v>1520</v>
      </c>
      <c r="G160" s="14" t="s">
        <v>3553</v>
      </c>
      <c r="H160" s="14" t="s">
        <v>2188</v>
      </c>
      <c r="I160" s="15">
        <v>500</v>
      </c>
      <c r="J160" s="77">
        <v>2</v>
      </c>
      <c r="K160" s="92"/>
    </row>
    <row r="161" spans="1:11" ht="20" x14ac:dyDescent="0.25">
      <c r="A161" s="14" t="s">
        <v>1505</v>
      </c>
      <c r="B161" s="14" t="s">
        <v>1668</v>
      </c>
      <c r="C161" s="14" t="s">
        <v>1669</v>
      </c>
      <c r="D161" s="16">
        <v>45742</v>
      </c>
      <c r="E161" s="16"/>
      <c r="F161" s="14" t="s">
        <v>1670</v>
      </c>
      <c r="G161" s="14" t="s">
        <v>3554</v>
      </c>
      <c r="H161" s="14" t="s">
        <v>1671</v>
      </c>
      <c r="I161" s="15">
        <v>91.3</v>
      </c>
      <c r="J161" s="77">
        <v>2</v>
      </c>
      <c r="K161" s="92"/>
    </row>
    <row r="162" spans="1:11" ht="20" x14ac:dyDescent="0.25">
      <c r="A162" s="14" t="s">
        <v>1505</v>
      </c>
      <c r="B162" s="14" t="s">
        <v>1672</v>
      </c>
      <c r="C162" s="14" t="s">
        <v>1534</v>
      </c>
      <c r="D162" s="16">
        <v>45742</v>
      </c>
      <c r="E162" s="16"/>
      <c r="F162" s="14" t="s">
        <v>1673</v>
      </c>
      <c r="G162" s="14" t="s">
        <v>3555</v>
      </c>
      <c r="H162" s="14" t="s">
        <v>1674</v>
      </c>
      <c r="I162" s="15">
        <v>715</v>
      </c>
      <c r="J162" s="77">
        <v>2</v>
      </c>
      <c r="K162" s="92"/>
    </row>
    <row r="163" spans="1:11" ht="20" x14ac:dyDescent="0.25">
      <c r="A163" s="14" t="s">
        <v>1505</v>
      </c>
      <c r="B163" s="14" t="s">
        <v>1675</v>
      </c>
      <c r="C163" s="14" t="s">
        <v>1590</v>
      </c>
      <c r="D163" s="16">
        <v>45742</v>
      </c>
      <c r="E163" s="16"/>
      <c r="F163" s="14" t="s">
        <v>1676</v>
      </c>
      <c r="G163" s="14" t="s">
        <v>3556</v>
      </c>
      <c r="H163" s="14" t="s">
        <v>1677</v>
      </c>
      <c r="I163" s="15">
        <v>250</v>
      </c>
      <c r="J163" s="77">
        <v>2</v>
      </c>
      <c r="K163" s="92"/>
    </row>
    <row r="164" spans="1:11" ht="20" x14ac:dyDescent="0.25">
      <c r="A164" s="14" t="s">
        <v>1505</v>
      </c>
      <c r="B164" s="14" t="s">
        <v>1678</v>
      </c>
      <c r="C164" s="14" t="s">
        <v>1590</v>
      </c>
      <c r="D164" s="16">
        <v>45742</v>
      </c>
      <c r="E164" s="16"/>
      <c r="F164" s="14" t="s">
        <v>1676</v>
      </c>
      <c r="G164" s="14" t="s">
        <v>3557</v>
      </c>
      <c r="H164" s="14" t="s">
        <v>1679</v>
      </c>
      <c r="I164" s="15">
        <v>537.13</v>
      </c>
      <c r="J164" s="77">
        <v>2</v>
      </c>
      <c r="K164" s="92"/>
    </row>
    <row r="165" spans="1:11" ht="20" x14ac:dyDescent="0.25">
      <c r="A165" s="14" t="s">
        <v>1505</v>
      </c>
      <c r="B165" s="14" t="s">
        <v>1680</v>
      </c>
      <c r="C165" s="14" t="s">
        <v>1545</v>
      </c>
      <c r="D165" s="16">
        <v>45742</v>
      </c>
      <c r="E165" s="16"/>
      <c r="F165" s="14" t="s">
        <v>1681</v>
      </c>
      <c r="G165" s="14" t="s">
        <v>3558</v>
      </c>
      <c r="H165" s="14" t="s">
        <v>1682</v>
      </c>
      <c r="I165" s="15">
        <v>400</v>
      </c>
      <c r="J165" s="77">
        <v>2</v>
      </c>
      <c r="K165" s="92"/>
    </row>
    <row r="166" spans="1:11" ht="20" x14ac:dyDescent="0.25">
      <c r="A166" s="14" t="s">
        <v>1505</v>
      </c>
      <c r="B166" s="14" t="s">
        <v>1683</v>
      </c>
      <c r="C166" s="14" t="s">
        <v>1657</v>
      </c>
      <c r="D166" s="16">
        <v>45742</v>
      </c>
      <c r="E166" s="16"/>
      <c r="F166" s="14" t="s">
        <v>1520</v>
      </c>
      <c r="G166" s="14" t="s">
        <v>3559</v>
      </c>
      <c r="H166" s="14" t="s">
        <v>1684</v>
      </c>
      <c r="I166" s="15">
        <v>350</v>
      </c>
      <c r="J166" s="77">
        <v>2</v>
      </c>
      <c r="K166" s="92"/>
    </row>
    <row r="167" spans="1:11" ht="20" x14ac:dyDescent="0.25">
      <c r="A167" s="14" t="s">
        <v>1505</v>
      </c>
      <c r="B167" s="14" t="s">
        <v>1685</v>
      </c>
      <c r="C167" s="14" t="s">
        <v>1686</v>
      </c>
      <c r="D167" s="16">
        <v>45742</v>
      </c>
      <c r="E167" s="16"/>
      <c r="F167" s="14" t="s">
        <v>1687</v>
      </c>
      <c r="G167" s="14" t="s">
        <v>3560</v>
      </c>
      <c r="H167" s="14" t="s">
        <v>1688</v>
      </c>
      <c r="I167" s="15">
        <v>307.5</v>
      </c>
      <c r="J167" s="77">
        <v>4</v>
      </c>
      <c r="K167" s="92"/>
    </row>
    <row r="168" spans="1:11" ht="20" x14ac:dyDescent="0.25">
      <c r="A168" s="14" t="s">
        <v>1505</v>
      </c>
      <c r="B168" s="14" t="s">
        <v>3782</v>
      </c>
      <c r="C168" s="14" t="s">
        <v>1527</v>
      </c>
      <c r="D168" s="16">
        <v>45742</v>
      </c>
      <c r="E168" s="16"/>
      <c r="F168" s="14" t="s">
        <v>1520</v>
      </c>
      <c r="G168" s="14" t="s">
        <v>3561</v>
      </c>
      <c r="H168" s="14" t="s">
        <v>1689</v>
      </c>
      <c r="I168" s="15">
        <v>500</v>
      </c>
      <c r="J168" s="77">
        <v>2</v>
      </c>
      <c r="K168" s="92"/>
    </row>
    <row r="169" spans="1:11" ht="20" x14ac:dyDescent="0.25">
      <c r="A169" s="14" t="s">
        <v>1505</v>
      </c>
      <c r="B169" s="14" t="s">
        <v>1690</v>
      </c>
      <c r="C169" s="14" t="s">
        <v>1541</v>
      </c>
      <c r="D169" s="16">
        <v>45742</v>
      </c>
      <c r="E169" s="16"/>
      <c r="F169" s="14" t="s">
        <v>1520</v>
      </c>
      <c r="G169" s="14" t="s">
        <v>3562</v>
      </c>
      <c r="H169" s="14" t="s">
        <v>1691</v>
      </c>
      <c r="I169" s="15">
        <v>450</v>
      </c>
      <c r="J169" s="77">
        <v>2</v>
      </c>
      <c r="K169" s="92"/>
    </row>
    <row r="170" spans="1:11" ht="12.5" x14ac:dyDescent="0.25">
      <c r="A170" s="14" t="s">
        <v>1505</v>
      </c>
      <c r="B170" s="14" t="s">
        <v>1692</v>
      </c>
      <c r="C170" s="14" t="s">
        <v>1693</v>
      </c>
      <c r="D170" s="16">
        <v>45743</v>
      </c>
      <c r="E170" s="16"/>
      <c r="F170" s="14" t="s">
        <v>1694</v>
      </c>
      <c r="G170" s="14" t="s">
        <v>3537</v>
      </c>
      <c r="H170" s="14" t="s">
        <v>1615</v>
      </c>
      <c r="I170" s="15">
        <v>90</v>
      </c>
      <c r="J170" s="77">
        <v>2</v>
      </c>
      <c r="K170" s="92"/>
    </row>
    <row r="171" spans="1:11" ht="12.5" x14ac:dyDescent="0.25">
      <c r="A171" s="14" t="s">
        <v>1505</v>
      </c>
      <c r="B171" s="14" t="s">
        <v>1695</v>
      </c>
      <c r="C171" s="14" t="s">
        <v>1696</v>
      </c>
      <c r="D171" s="16">
        <v>45743</v>
      </c>
      <c r="E171" s="16"/>
      <c r="F171" s="14" t="s">
        <v>1697</v>
      </c>
      <c r="G171" s="14" t="s">
        <v>3537</v>
      </c>
      <c r="H171" s="14" t="s">
        <v>1615</v>
      </c>
      <c r="I171" s="15">
        <v>90</v>
      </c>
      <c r="J171" s="77">
        <v>2</v>
      </c>
      <c r="K171" s="92"/>
    </row>
    <row r="172" spans="1:11" ht="20" x14ac:dyDescent="0.25">
      <c r="A172" s="14" t="s">
        <v>1505</v>
      </c>
      <c r="B172" s="14" t="s">
        <v>1698</v>
      </c>
      <c r="C172" s="14" t="s">
        <v>1654</v>
      </c>
      <c r="D172" s="16">
        <v>45743</v>
      </c>
      <c r="E172" s="16"/>
      <c r="F172" s="14" t="s">
        <v>1699</v>
      </c>
      <c r="G172" s="14" t="s">
        <v>3537</v>
      </c>
      <c r="H172" s="14" t="s">
        <v>1615</v>
      </c>
      <c r="I172" s="15">
        <v>365.18</v>
      </c>
      <c r="J172" s="77">
        <v>2</v>
      </c>
      <c r="K172" s="92"/>
    </row>
    <row r="173" spans="1:11" ht="20" x14ac:dyDescent="0.25">
      <c r="A173" s="14" t="s">
        <v>1505</v>
      </c>
      <c r="B173" s="14" t="s">
        <v>1700</v>
      </c>
      <c r="C173" s="14" t="s">
        <v>1541</v>
      </c>
      <c r="D173" s="16">
        <v>45743</v>
      </c>
      <c r="E173" s="16"/>
      <c r="F173" s="14" t="s">
        <v>1520</v>
      </c>
      <c r="G173" s="14" t="s">
        <v>3563</v>
      </c>
      <c r="H173" s="14" t="s">
        <v>1701</v>
      </c>
      <c r="I173" s="15">
        <v>1100</v>
      </c>
      <c r="J173" s="77">
        <v>2</v>
      </c>
      <c r="K173" s="92"/>
    </row>
    <row r="174" spans="1:11" ht="20" x14ac:dyDescent="0.25">
      <c r="A174" s="14" t="s">
        <v>1505</v>
      </c>
      <c r="B174" s="14" t="s">
        <v>1702</v>
      </c>
      <c r="C174" s="14" t="s">
        <v>1703</v>
      </c>
      <c r="D174" s="16">
        <v>45743</v>
      </c>
      <c r="E174" s="16"/>
      <c r="F174" s="14" t="s">
        <v>1520</v>
      </c>
      <c r="G174" s="14" t="s">
        <v>3564</v>
      </c>
      <c r="H174" s="14" t="s">
        <v>1704</v>
      </c>
      <c r="I174" s="15">
        <v>500</v>
      </c>
      <c r="J174" s="77">
        <v>2</v>
      </c>
      <c r="K174" s="92"/>
    </row>
    <row r="175" spans="1:11" ht="20" x14ac:dyDescent="0.25">
      <c r="A175" s="14" t="s">
        <v>1505</v>
      </c>
      <c r="B175" s="14" t="s">
        <v>1705</v>
      </c>
      <c r="C175" s="14" t="s">
        <v>1541</v>
      </c>
      <c r="D175" s="16">
        <v>45743</v>
      </c>
      <c r="E175" s="16"/>
      <c r="F175" s="14" t="s">
        <v>1520</v>
      </c>
      <c r="G175" s="14" t="s">
        <v>3565</v>
      </c>
      <c r="H175" s="14" t="s">
        <v>1706</v>
      </c>
      <c r="I175" s="15">
        <v>300</v>
      </c>
      <c r="J175" s="77">
        <v>2</v>
      </c>
      <c r="K175" s="92"/>
    </row>
    <row r="176" spans="1:11" ht="20" x14ac:dyDescent="0.25">
      <c r="A176" s="14" t="s">
        <v>1505</v>
      </c>
      <c r="B176" s="14" t="s">
        <v>1707</v>
      </c>
      <c r="C176" s="14" t="s">
        <v>1708</v>
      </c>
      <c r="D176" s="16">
        <v>45743</v>
      </c>
      <c r="E176" s="16"/>
      <c r="F176" s="14" t="s">
        <v>1535</v>
      </c>
      <c r="G176" s="14" t="s">
        <v>3566</v>
      </c>
      <c r="H176" s="14" t="s">
        <v>1709</v>
      </c>
      <c r="I176" s="15">
        <v>1000</v>
      </c>
      <c r="J176" s="77">
        <v>2</v>
      </c>
      <c r="K176" s="92"/>
    </row>
    <row r="177" spans="1:11" ht="20" x14ac:dyDescent="0.25">
      <c r="A177" s="14" t="s">
        <v>1505</v>
      </c>
      <c r="B177" s="14" t="s">
        <v>1710</v>
      </c>
      <c r="C177" s="14" t="s">
        <v>1711</v>
      </c>
      <c r="D177" s="16">
        <v>45743</v>
      </c>
      <c r="E177" s="16"/>
      <c r="F177" s="14" t="s">
        <v>1712</v>
      </c>
      <c r="G177" s="14" t="s">
        <v>3567</v>
      </c>
      <c r="H177" s="14" t="s">
        <v>1713</v>
      </c>
      <c r="I177" s="15">
        <v>596.74</v>
      </c>
      <c r="J177" s="77">
        <v>3</v>
      </c>
      <c r="K177" s="92"/>
    </row>
    <row r="178" spans="1:11" ht="20" x14ac:dyDescent="0.25">
      <c r="A178" s="14" t="s">
        <v>1505</v>
      </c>
      <c r="B178" s="14" t="s">
        <v>1714</v>
      </c>
      <c r="C178" s="14" t="s">
        <v>1715</v>
      </c>
      <c r="D178" s="16">
        <v>45743</v>
      </c>
      <c r="E178" s="16"/>
      <c r="F178" s="14" t="s">
        <v>1716</v>
      </c>
      <c r="G178" s="14" t="s">
        <v>3567</v>
      </c>
      <c r="H178" s="14" t="s">
        <v>1713</v>
      </c>
      <c r="I178" s="15">
        <v>487.02</v>
      </c>
      <c r="J178" s="77">
        <v>3</v>
      </c>
      <c r="K178" s="92"/>
    </row>
    <row r="179" spans="1:11" ht="20" x14ac:dyDescent="0.25">
      <c r="A179" s="14" t="s">
        <v>1505</v>
      </c>
      <c r="B179" s="14" t="s">
        <v>1717</v>
      </c>
      <c r="C179" s="14" t="s">
        <v>1718</v>
      </c>
      <c r="D179" s="16">
        <v>45743</v>
      </c>
      <c r="E179" s="16"/>
      <c r="F179" s="14" t="s">
        <v>1719</v>
      </c>
      <c r="G179" s="14" t="s">
        <v>3536</v>
      </c>
      <c r="H179" s="14" t="s">
        <v>1611</v>
      </c>
      <c r="I179" s="15">
        <v>151.18</v>
      </c>
      <c r="J179" s="77">
        <v>2</v>
      </c>
      <c r="K179" s="92"/>
    </row>
    <row r="180" spans="1:11" ht="20" x14ac:dyDescent="0.25">
      <c r="A180" s="14" t="s">
        <v>1505</v>
      </c>
      <c r="B180" s="14" t="s">
        <v>1720</v>
      </c>
      <c r="C180" s="14" t="s">
        <v>1721</v>
      </c>
      <c r="D180" s="16">
        <v>45743</v>
      </c>
      <c r="E180" s="16"/>
      <c r="F180" s="14" t="s">
        <v>1722</v>
      </c>
      <c r="G180" s="14" t="s">
        <v>3568</v>
      </c>
      <c r="H180" s="14" t="s">
        <v>1723</v>
      </c>
      <c r="I180" s="15">
        <v>114.86</v>
      </c>
      <c r="J180" s="77">
        <v>2</v>
      </c>
      <c r="K180" s="92"/>
    </row>
    <row r="181" spans="1:11" ht="12.5" x14ac:dyDescent="0.25">
      <c r="A181" s="14" t="s">
        <v>1505</v>
      </c>
      <c r="B181" s="14" t="s">
        <v>1724</v>
      </c>
      <c r="C181" s="14" t="s">
        <v>1725</v>
      </c>
      <c r="D181" s="16">
        <v>45743</v>
      </c>
      <c r="E181" s="16"/>
      <c r="F181" s="14" t="s">
        <v>1726</v>
      </c>
      <c r="G181" s="14" t="s">
        <v>3569</v>
      </c>
      <c r="H181" s="14" t="s">
        <v>1727</v>
      </c>
      <c r="I181" s="15">
        <v>42</v>
      </c>
      <c r="J181" s="77">
        <v>4</v>
      </c>
      <c r="K181" s="92"/>
    </row>
    <row r="182" spans="1:11" ht="20" x14ac:dyDescent="0.25">
      <c r="A182" s="14" t="s">
        <v>1505</v>
      </c>
      <c r="B182" s="14" t="s">
        <v>1728</v>
      </c>
      <c r="C182" s="14" t="s">
        <v>1624</v>
      </c>
      <c r="D182" s="16">
        <v>45716</v>
      </c>
      <c r="E182" s="16"/>
      <c r="F182" s="14" t="s">
        <v>1729</v>
      </c>
      <c r="G182" s="14"/>
      <c r="H182" s="14" t="s">
        <v>1730</v>
      </c>
      <c r="I182" s="15">
        <v>10019.77</v>
      </c>
      <c r="J182" s="77">
        <v>4</v>
      </c>
      <c r="K182" s="92"/>
    </row>
    <row r="183" spans="1:11" ht="20" x14ac:dyDescent="0.25">
      <c r="A183" s="14" t="s">
        <v>1505</v>
      </c>
      <c r="B183" s="14" t="s">
        <v>1728</v>
      </c>
      <c r="C183" s="14" t="s">
        <v>1624</v>
      </c>
      <c r="D183" s="16">
        <v>45716</v>
      </c>
      <c r="E183" s="16"/>
      <c r="F183" s="14" t="s">
        <v>1731</v>
      </c>
      <c r="G183" s="14"/>
      <c r="H183" s="14" t="s">
        <v>1732</v>
      </c>
      <c r="I183" s="15">
        <v>2271.31</v>
      </c>
      <c r="J183" s="77">
        <v>2</v>
      </c>
      <c r="K183" s="92"/>
    </row>
    <row r="184" spans="1:11" ht="20" x14ac:dyDescent="0.25">
      <c r="A184" s="14" t="s">
        <v>1505</v>
      </c>
      <c r="B184" s="14" t="s">
        <v>1728</v>
      </c>
      <c r="C184" s="14" t="s">
        <v>1624</v>
      </c>
      <c r="D184" s="16">
        <v>45716</v>
      </c>
      <c r="E184" s="16"/>
      <c r="F184" s="14" t="s">
        <v>1733</v>
      </c>
      <c r="G184" s="14"/>
      <c r="H184" s="14" t="s">
        <v>1734</v>
      </c>
      <c r="I184" s="15">
        <v>1542.65</v>
      </c>
      <c r="J184" s="77">
        <v>2</v>
      </c>
      <c r="K184" s="92"/>
    </row>
    <row r="185" spans="1:11" ht="12.5" x14ac:dyDescent="0.25">
      <c r="A185" s="14" t="s">
        <v>1505</v>
      </c>
      <c r="B185" s="14" t="s">
        <v>1728</v>
      </c>
      <c r="C185" s="14" t="s">
        <v>1624</v>
      </c>
      <c r="D185" s="16">
        <v>45716</v>
      </c>
      <c r="E185" s="16"/>
      <c r="F185" s="14" t="s">
        <v>1735</v>
      </c>
      <c r="G185" s="14"/>
      <c r="H185" s="14" t="s">
        <v>1736</v>
      </c>
      <c r="I185" s="15">
        <v>254.98</v>
      </c>
      <c r="J185" s="77">
        <v>2</v>
      </c>
      <c r="K185" s="92"/>
    </row>
    <row r="186" spans="1:11" ht="20" x14ac:dyDescent="0.25">
      <c r="A186" s="14" t="s">
        <v>1505</v>
      </c>
      <c r="B186" s="14" t="s">
        <v>1728</v>
      </c>
      <c r="C186" s="14" t="s">
        <v>1624</v>
      </c>
      <c r="D186" s="16">
        <v>45716</v>
      </c>
      <c r="E186" s="16"/>
      <c r="F186" s="14" t="s">
        <v>1737</v>
      </c>
      <c r="G186" s="14"/>
      <c r="H186" s="14" t="s">
        <v>1738</v>
      </c>
      <c r="I186" s="15">
        <v>9663.34</v>
      </c>
      <c r="J186" s="77">
        <v>4</v>
      </c>
      <c r="K186" s="92"/>
    </row>
    <row r="187" spans="1:11" ht="20" x14ac:dyDescent="0.25">
      <c r="A187" s="14" t="s">
        <v>1505</v>
      </c>
      <c r="B187" s="14" t="s">
        <v>1739</v>
      </c>
      <c r="C187" s="14" t="s">
        <v>1534</v>
      </c>
      <c r="D187" s="16">
        <v>45747</v>
      </c>
      <c r="E187" s="16"/>
      <c r="F187" s="14" t="s">
        <v>1740</v>
      </c>
      <c r="G187" s="14"/>
      <c r="H187" s="14" t="s">
        <v>1730</v>
      </c>
      <c r="I187" s="15">
        <v>10570.6</v>
      </c>
      <c r="J187" s="77">
        <v>4</v>
      </c>
      <c r="K187" s="92"/>
    </row>
    <row r="188" spans="1:11" ht="20" x14ac:dyDescent="0.25">
      <c r="A188" s="14" t="s">
        <v>1505</v>
      </c>
      <c r="B188" s="14" t="s">
        <v>1739</v>
      </c>
      <c r="C188" s="14" t="s">
        <v>1534</v>
      </c>
      <c r="D188" s="16">
        <v>45747</v>
      </c>
      <c r="E188" s="16"/>
      <c r="F188" s="14" t="s">
        <v>1741</v>
      </c>
      <c r="G188" s="14"/>
      <c r="H188" s="14" t="s">
        <v>1732</v>
      </c>
      <c r="I188" s="15">
        <v>1993.07</v>
      </c>
      <c r="J188" s="77">
        <v>2</v>
      </c>
      <c r="K188" s="92"/>
    </row>
    <row r="189" spans="1:11" ht="20" x14ac:dyDescent="0.25">
      <c r="A189" s="14" t="s">
        <v>1505</v>
      </c>
      <c r="B189" s="14" t="s">
        <v>1739</v>
      </c>
      <c r="C189" s="14" t="s">
        <v>1534</v>
      </c>
      <c r="D189" s="16">
        <v>45747</v>
      </c>
      <c r="E189" s="16"/>
      <c r="F189" s="14" t="s">
        <v>1742</v>
      </c>
      <c r="G189" s="14"/>
      <c r="H189" s="14" t="s">
        <v>1734</v>
      </c>
      <c r="I189" s="15">
        <v>1151.94</v>
      </c>
      <c r="J189" s="77">
        <v>2</v>
      </c>
      <c r="K189" s="92"/>
    </row>
    <row r="190" spans="1:11" ht="12.5" x14ac:dyDescent="0.25">
      <c r="A190" s="14" t="s">
        <v>1505</v>
      </c>
      <c r="B190" s="14" t="s">
        <v>1739</v>
      </c>
      <c r="C190" s="14" t="s">
        <v>1534</v>
      </c>
      <c r="D190" s="16">
        <v>45747</v>
      </c>
      <c r="E190" s="16"/>
      <c r="F190" s="14" t="s">
        <v>1743</v>
      </c>
      <c r="G190" s="14"/>
      <c r="H190" s="14" t="s">
        <v>1736</v>
      </c>
      <c r="I190" s="15">
        <v>196.46</v>
      </c>
      <c r="J190" s="77">
        <v>2</v>
      </c>
      <c r="K190" s="92"/>
    </row>
    <row r="191" spans="1:11" ht="20" x14ac:dyDescent="0.25">
      <c r="A191" s="14" t="s">
        <v>1505</v>
      </c>
      <c r="B191" s="14" t="s">
        <v>1744</v>
      </c>
      <c r="C191" s="14" t="s">
        <v>1745</v>
      </c>
      <c r="D191" s="16">
        <v>45761</v>
      </c>
      <c r="E191" s="16"/>
      <c r="F191" s="14" t="s">
        <v>1746</v>
      </c>
      <c r="G191" s="14" t="s">
        <v>3509</v>
      </c>
      <c r="H191" s="14" t="s">
        <v>1517</v>
      </c>
      <c r="I191" s="15">
        <v>6798.09</v>
      </c>
      <c r="J191" s="77">
        <v>4</v>
      </c>
      <c r="K191" s="92"/>
    </row>
    <row r="192" spans="1:11" ht="20" x14ac:dyDescent="0.25">
      <c r="A192" s="14" t="s">
        <v>1505</v>
      </c>
      <c r="B192" s="14" t="s">
        <v>1747</v>
      </c>
      <c r="C192" s="14" t="s">
        <v>1748</v>
      </c>
      <c r="D192" s="16">
        <v>45776</v>
      </c>
      <c r="E192" s="16"/>
      <c r="F192" s="14" t="s">
        <v>1749</v>
      </c>
      <c r="G192" s="14" t="s">
        <v>3508</v>
      </c>
      <c r="H192" s="14" t="s">
        <v>1513</v>
      </c>
      <c r="I192" s="15">
        <v>1556.7</v>
      </c>
      <c r="J192" s="77">
        <v>3</v>
      </c>
      <c r="K192" s="92"/>
    </row>
    <row r="193" spans="1:11" ht="20" x14ac:dyDescent="0.25">
      <c r="A193" s="14" t="s">
        <v>1505</v>
      </c>
      <c r="B193" s="14" t="s">
        <v>1750</v>
      </c>
      <c r="C193" s="14" t="s">
        <v>1751</v>
      </c>
      <c r="D193" s="16">
        <v>45761</v>
      </c>
      <c r="E193" s="16"/>
      <c r="F193" s="14" t="s">
        <v>1752</v>
      </c>
      <c r="G193" s="14" t="s">
        <v>3537</v>
      </c>
      <c r="H193" s="14" t="s">
        <v>1615</v>
      </c>
      <c r="I193" s="15">
        <v>1071</v>
      </c>
      <c r="J193" s="77">
        <v>3</v>
      </c>
      <c r="K193" s="92"/>
    </row>
    <row r="194" spans="1:11" ht="20" x14ac:dyDescent="0.25">
      <c r="A194" s="14" t="s">
        <v>1505</v>
      </c>
      <c r="B194" s="14" t="s">
        <v>1753</v>
      </c>
      <c r="C194" s="14" t="s">
        <v>1519</v>
      </c>
      <c r="D194" s="16">
        <v>45761</v>
      </c>
      <c r="E194" s="16"/>
      <c r="F194" s="14" t="s">
        <v>1520</v>
      </c>
      <c r="G194" s="14" t="s">
        <v>3570</v>
      </c>
      <c r="H194" s="14" t="s">
        <v>1754</v>
      </c>
      <c r="I194" s="15">
        <v>1100</v>
      </c>
      <c r="J194" s="77">
        <v>2</v>
      </c>
      <c r="K194" s="92"/>
    </row>
    <row r="195" spans="1:11" ht="20" x14ac:dyDescent="0.25">
      <c r="A195" s="14" t="s">
        <v>1505</v>
      </c>
      <c r="B195" s="14" t="s">
        <v>1755</v>
      </c>
      <c r="C195" s="14" t="s">
        <v>1756</v>
      </c>
      <c r="D195" s="16">
        <v>45761</v>
      </c>
      <c r="E195" s="16"/>
      <c r="F195" s="14" t="s">
        <v>1757</v>
      </c>
      <c r="G195" s="14" t="s">
        <v>3571</v>
      </c>
      <c r="H195" s="14" t="s">
        <v>1758</v>
      </c>
      <c r="I195" s="15">
        <v>850</v>
      </c>
      <c r="J195" s="77">
        <v>4</v>
      </c>
      <c r="K195" s="92"/>
    </row>
    <row r="196" spans="1:11" ht="30" x14ac:dyDescent="0.25">
      <c r="A196" s="14" t="s">
        <v>1505</v>
      </c>
      <c r="B196" s="14" t="s">
        <v>1759</v>
      </c>
      <c r="C196" s="14" t="s">
        <v>1760</v>
      </c>
      <c r="D196" s="16">
        <v>45761</v>
      </c>
      <c r="E196" s="16"/>
      <c r="F196" s="14" t="s">
        <v>1761</v>
      </c>
      <c r="G196" s="14" t="s">
        <v>3572</v>
      </c>
      <c r="H196" s="14" t="s">
        <v>1762</v>
      </c>
      <c r="I196" s="15">
        <v>800</v>
      </c>
      <c r="J196" s="77">
        <v>2</v>
      </c>
      <c r="K196" s="92"/>
    </row>
    <row r="197" spans="1:11" ht="20" x14ac:dyDescent="0.25">
      <c r="A197" s="14" t="s">
        <v>1505</v>
      </c>
      <c r="B197" s="14" t="s">
        <v>1763</v>
      </c>
      <c r="C197" s="14" t="s">
        <v>1764</v>
      </c>
      <c r="D197" s="16">
        <v>45761</v>
      </c>
      <c r="E197" s="16"/>
      <c r="F197" s="14" t="s">
        <v>1765</v>
      </c>
      <c r="G197" s="14" t="s">
        <v>3573</v>
      </c>
      <c r="H197" s="14" t="s">
        <v>1766</v>
      </c>
      <c r="I197" s="15">
        <v>1410</v>
      </c>
      <c r="J197" s="77">
        <v>2</v>
      </c>
      <c r="K197" s="92"/>
    </row>
    <row r="198" spans="1:11" ht="30" x14ac:dyDescent="0.25">
      <c r="A198" s="14" t="s">
        <v>1505</v>
      </c>
      <c r="B198" s="14" t="s">
        <v>3746</v>
      </c>
      <c r="C198" s="14" t="s">
        <v>1767</v>
      </c>
      <c r="D198" s="16">
        <v>45761</v>
      </c>
      <c r="E198" s="16"/>
      <c r="F198" s="14" t="s">
        <v>1768</v>
      </c>
      <c r="G198" s="14" t="s">
        <v>3574</v>
      </c>
      <c r="H198" s="14" t="s">
        <v>1769</v>
      </c>
      <c r="I198" s="15">
        <v>800</v>
      </c>
      <c r="J198" s="77">
        <v>2</v>
      </c>
      <c r="K198" s="92"/>
    </row>
    <row r="199" spans="1:11" ht="20" x14ac:dyDescent="0.25">
      <c r="A199" s="14" t="s">
        <v>1505</v>
      </c>
      <c r="B199" s="14" t="s">
        <v>1770</v>
      </c>
      <c r="C199" s="14" t="s">
        <v>1578</v>
      </c>
      <c r="D199" s="16">
        <v>45761</v>
      </c>
      <c r="E199" s="16"/>
      <c r="F199" s="14" t="s">
        <v>1538</v>
      </c>
      <c r="G199" s="14" t="s">
        <v>3561</v>
      </c>
      <c r="H199" s="14" t="s">
        <v>1689</v>
      </c>
      <c r="I199" s="15">
        <v>500</v>
      </c>
      <c r="J199" s="77">
        <v>2</v>
      </c>
      <c r="K199" s="92"/>
    </row>
    <row r="200" spans="1:11" ht="20" x14ac:dyDescent="0.25">
      <c r="A200" s="14" t="s">
        <v>1505</v>
      </c>
      <c r="B200" s="14" t="s">
        <v>1771</v>
      </c>
      <c r="C200" s="14" t="s">
        <v>1772</v>
      </c>
      <c r="D200" s="16">
        <v>45761</v>
      </c>
      <c r="E200" s="16"/>
      <c r="F200" s="14" t="s">
        <v>1773</v>
      </c>
      <c r="G200" s="14" t="s">
        <v>3575</v>
      </c>
      <c r="H200" s="14" t="s">
        <v>1774</v>
      </c>
      <c r="I200" s="15">
        <v>500</v>
      </c>
      <c r="J200" s="77">
        <v>2</v>
      </c>
      <c r="K200" s="92"/>
    </row>
    <row r="201" spans="1:11" ht="30" x14ac:dyDescent="0.25">
      <c r="A201" s="14" t="s">
        <v>1505</v>
      </c>
      <c r="B201" s="14" t="s">
        <v>1775</v>
      </c>
      <c r="C201" s="14" t="s">
        <v>1541</v>
      </c>
      <c r="D201" s="16">
        <v>45761</v>
      </c>
      <c r="E201" s="16"/>
      <c r="F201" s="14" t="s">
        <v>1761</v>
      </c>
      <c r="G201" s="14" t="s">
        <v>3576</v>
      </c>
      <c r="H201" s="14" t="s">
        <v>1509</v>
      </c>
      <c r="I201" s="15">
        <v>800</v>
      </c>
      <c r="J201" s="77">
        <v>2</v>
      </c>
      <c r="K201" s="92"/>
    </row>
    <row r="202" spans="1:11" ht="20" x14ac:dyDescent="0.25">
      <c r="A202" s="14" t="s">
        <v>1505</v>
      </c>
      <c r="B202" s="14" t="s">
        <v>3747</v>
      </c>
      <c r="C202" s="14" t="s">
        <v>1776</v>
      </c>
      <c r="D202" s="16">
        <v>45762</v>
      </c>
      <c r="E202" s="16"/>
      <c r="F202" s="14" t="s">
        <v>1777</v>
      </c>
      <c r="G202" s="14"/>
      <c r="H202" s="14" t="s">
        <v>1778</v>
      </c>
      <c r="I202" s="15">
        <v>400</v>
      </c>
      <c r="J202" s="77">
        <v>3</v>
      </c>
      <c r="K202" s="92"/>
    </row>
    <row r="203" spans="1:11" ht="20" x14ac:dyDescent="0.25">
      <c r="A203" s="14" t="s">
        <v>1505</v>
      </c>
      <c r="B203" s="14" t="s">
        <v>1779</v>
      </c>
      <c r="C203" s="14" t="s">
        <v>1780</v>
      </c>
      <c r="D203" s="16">
        <v>45762</v>
      </c>
      <c r="E203" s="16"/>
      <c r="F203" s="14" t="s">
        <v>1781</v>
      </c>
      <c r="G203" s="14"/>
      <c r="H203" s="14" t="s">
        <v>1778</v>
      </c>
      <c r="I203" s="15">
        <v>1250</v>
      </c>
      <c r="J203" s="77">
        <v>3</v>
      </c>
      <c r="K203" s="92"/>
    </row>
    <row r="204" spans="1:11" ht="30" x14ac:dyDescent="0.25">
      <c r="A204" s="14" t="s">
        <v>1505</v>
      </c>
      <c r="B204" s="14" t="s">
        <v>1782</v>
      </c>
      <c r="C204" s="14" t="s">
        <v>1783</v>
      </c>
      <c r="D204" s="16">
        <v>45776</v>
      </c>
      <c r="E204" s="16"/>
      <c r="F204" s="14" t="s">
        <v>1761</v>
      </c>
      <c r="G204" s="14" t="s">
        <v>3574</v>
      </c>
      <c r="H204" s="14" t="s">
        <v>1769</v>
      </c>
      <c r="I204" s="15">
        <v>800</v>
      </c>
      <c r="J204" s="77">
        <v>2</v>
      </c>
      <c r="K204" s="92"/>
    </row>
    <row r="205" spans="1:11" ht="20" x14ac:dyDescent="0.25">
      <c r="A205" s="14" t="s">
        <v>1505</v>
      </c>
      <c r="B205" s="14" t="s">
        <v>1784</v>
      </c>
      <c r="C205" s="14" t="s">
        <v>1545</v>
      </c>
      <c r="D205" s="16">
        <v>45761</v>
      </c>
      <c r="E205" s="16"/>
      <c r="F205" s="14" t="s">
        <v>1785</v>
      </c>
      <c r="G205" s="14" t="s">
        <v>3516</v>
      </c>
      <c r="H205" s="14" t="s">
        <v>1543</v>
      </c>
      <c r="I205" s="15">
        <v>226.6</v>
      </c>
      <c r="J205" s="77">
        <v>3</v>
      </c>
      <c r="K205" s="92"/>
    </row>
    <row r="206" spans="1:11" ht="30" x14ac:dyDescent="0.25">
      <c r="A206" s="14" t="s">
        <v>1505</v>
      </c>
      <c r="B206" s="14" t="s">
        <v>1786</v>
      </c>
      <c r="C206" s="14" t="s">
        <v>1787</v>
      </c>
      <c r="D206" s="16">
        <v>45762</v>
      </c>
      <c r="E206" s="16"/>
      <c r="F206" s="14" t="s">
        <v>1788</v>
      </c>
      <c r="G206" s="14" t="s">
        <v>3509</v>
      </c>
      <c r="H206" s="14" t="s">
        <v>1517</v>
      </c>
      <c r="I206" s="15">
        <v>6571.32</v>
      </c>
      <c r="J206" s="77">
        <v>4</v>
      </c>
      <c r="K206" s="92"/>
    </row>
    <row r="207" spans="1:11" ht="12.5" x14ac:dyDescent="0.25">
      <c r="A207" s="14" t="s">
        <v>1505</v>
      </c>
      <c r="B207" s="14" t="s">
        <v>1789</v>
      </c>
      <c r="C207" s="14" t="s">
        <v>1790</v>
      </c>
      <c r="D207" s="16">
        <v>45761</v>
      </c>
      <c r="E207" s="16"/>
      <c r="F207" s="14" t="s">
        <v>1791</v>
      </c>
      <c r="G207" s="14" t="s">
        <v>3577</v>
      </c>
      <c r="H207" s="14" t="s">
        <v>1792</v>
      </c>
      <c r="I207" s="15">
        <v>134.81</v>
      </c>
      <c r="J207" s="77">
        <v>4</v>
      </c>
      <c r="K207" s="92"/>
    </row>
    <row r="208" spans="1:11" ht="30" x14ac:dyDescent="0.25">
      <c r="A208" s="14" t="s">
        <v>1505</v>
      </c>
      <c r="B208" s="14" t="s">
        <v>1793</v>
      </c>
      <c r="C208" s="14" t="s">
        <v>1794</v>
      </c>
      <c r="D208" s="16">
        <v>45761</v>
      </c>
      <c r="E208" s="16"/>
      <c r="F208" s="14" t="s">
        <v>1795</v>
      </c>
      <c r="G208" s="14" t="s">
        <v>3577</v>
      </c>
      <c r="H208" s="14" t="s">
        <v>1796</v>
      </c>
      <c r="I208" s="15">
        <v>699.61</v>
      </c>
      <c r="J208" s="77">
        <v>4</v>
      </c>
      <c r="K208" s="92"/>
    </row>
    <row r="209" spans="1:11" ht="12.5" x14ac:dyDescent="0.25">
      <c r="A209" s="14" t="s">
        <v>1505</v>
      </c>
      <c r="B209" s="14" t="s">
        <v>1797</v>
      </c>
      <c r="C209" s="14" t="s">
        <v>1798</v>
      </c>
      <c r="D209" s="16">
        <v>45761</v>
      </c>
      <c r="E209" s="16"/>
      <c r="F209" s="14" t="s">
        <v>1799</v>
      </c>
      <c r="G209" s="14" t="s">
        <v>3578</v>
      </c>
      <c r="H209" s="14" t="s">
        <v>1800</v>
      </c>
      <c r="I209" s="15">
        <v>2300</v>
      </c>
      <c r="J209" s="77">
        <v>3</v>
      </c>
      <c r="K209" s="92"/>
    </row>
    <row r="210" spans="1:11" ht="20" x14ac:dyDescent="0.25">
      <c r="A210" s="14" t="s">
        <v>1505</v>
      </c>
      <c r="B210" s="14" t="s">
        <v>1801</v>
      </c>
      <c r="C210" s="14" t="s">
        <v>1802</v>
      </c>
      <c r="D210" s="16">
        <v>45762</v>
      </c>
      <c r="E210" s="16"/>
      <c r="F210" s="14" t="s">
        <v>1803</v>
      </c>
      <c r="G210" s="14" t="s">
        <v>3508</v>
      </c>
      <c r="H210" s="14" t="s">
        <v>1513</v>
      </c>
      <c r="I210" s="15">
        <v>1586.7</v>
      </c>
      <c r="J210" s="77">
        <v>3</v>
      </c>
      <c r="K210" s="92"/>
    </row>
    <row r="211" spans="1:11" ht="20" x14ac:dyDescent="0.25">
      <c r="A211" s="14" t="s">
        <v>1505</v>
      </c>
      <c r="B211" s="14" t="s">
        <v>1804</v>
      </c>
      <c r="C211" s="14" t="s">
        <v>1805</v>
      </c>
      <c r="D211" s="16">
        <v>45761</v>
      </c>
      <c r="E211" s="16"/>
      <c r="F211" s="14" t="s">
        <v>1806</v>
      </c>
      <c r="G211" s="14" t="s">
        <v>3567</v>
      </c>
      <c r="H211" s="14" t="s">
        <v>1807</v>
      </c>
      <c r="I211" s="15">
        <v>240.28</v>
      </c>
      <c r="J211" s="77">
        <v>3</v>
      </c>
      <c r="K211" s="92"/>
    </row>
    <row r="212" spans="1:11" ht="20" x14ac:dyDescent="0.25">
      <c r="A212" s="14" t="s">
        <v>1505</v>
      </c>
      <c r="B212" s="14" t="s">
        <v>1808</v>
      </c>
      <c r="C212" s="14" t="s">
        <v>1809</v>
      </c>
      <c r="D212" s="16">
        <v>45761</v>
      </c>
      <c r="E212" s="16"/>
      <c r="F212" s="14" t="s">
        <v>1810</v>
      </c>
      <c r="G212" s="14" t="s">
        <v>3579</v>
      </c>
      <c r="H212" s="14" t="s">
        <v>1811</v>
      </c>
      <c r="I212" s="15">
        <v>400</v>
      </c>
      <c r="J212" s="77">
        <v>2</v>
      </c>
      <c r="K212" s="92"/>
    </row>
    <row r="213" spans="1:11" ht="20" x14ac:dyDescent="0.25">
      <c r="A213" s="14" t="s">
        <v>1505</v>
      </c>
      <c r="B213" s="14" t="s">
        <v>1812</v>
      </c>
      <c r="C213" s="14" t="s">
        <v>1813</v>
      </c>
      <c r="D213" s="16">
        <v>45761</v>
      </c>
      <c r="E213" s="16"/>
      <c r="F213" s="14" t="s">
        <v>1814</v>
      </c>
      <c r="G213" s="14" t="s">
        <v>3580</v>
      </c>
      <c r="H213" s="14" t="s">
        <v>1815</v>
      </c>
      <c r="I213" s="15">
        <v>1174.5</v>
      </c>
      <c r="J213" s="77">
        <v>3</v>
      </c>
      <c r="K213" s="92"/>
    </row>
    <row r="214" spans="1:11" ht="20" x14ac:dyDescent="0.25">
      <c r="A214" s="14" t="s">
        <v>1505</v>
      </c>
      <c r="B214" s="14" t="s">
        <v>1816</v>
      </c>
      <c r="C214" s="14" t="s">
        <v>1627</v>
      </c>
      <c r="D214" s="16">
        <v>45761</v>
      </c>
      <c r="E214" s="16"/>
      <c r="F214" s="14" t="s">
        <v>1810</v>
      </c>
      <c r="G214" s="14" t="s">
        <v>3512</v>
      </c>
      <c r="H214" s="14" t="s">
        <v>1528</v>
      </c>
      <c r="I214" s="15">
        <v>500</v>
      </c>
      <c r="J214" s="77">
        <v>2</v>
      </c>
      <c r="K214" s="92"/>
    </row>
    <row r="215" spans="1:11" ht="20" x14ac:dyDescent="0.25">
      <c r="A215" s="14" t="s">
        <v>1505</v>
      </c>
      <c r="B215" s="14" t="s">
        <v>1817</v>
      </c>
      <c r="C215" s="14" t="s">
        <v>1818</v>
      </c>
      <c r="D215" s="16">
        <v>45754</v>
      </c>
      <c r="E215" s="16"/>
      <c r="F215" s="14" t="s">
        <v>1819</v>
      </c>
      <c r="G215" s="14" t="s">
        <v>3581</v>
      </c>
      <c r="H215" s="14" t="s">
        <v>1820</v>
      </c>
      <c r="I215" s="15">
        <v>2527.04</v>
      </c>
      <c r="J215" s="77">
        <v>3</v>
      </c>
      <c r="K215" s="92"/>
    </row>
    <row r="216" spans="1:11" ht="20" x14ac:dyDescent="0.25">
      <c r="A216" s="14" t="s">
        <v>1505</v>
      </c>
      <c r="B216" s="14" t="s">
        <v>1821</v>
      </c>
      <c r="C216" s="14" t="s">
        <v>1686</v>
      </c>
      <c r="D216" s="16">
        <v>45761</v>
      </c>
      <c r="E216" s="16"/>
      <c r="F216" s="14" t="s">
        <v>1810</v>
      </c>
      <c r="G216" s="14" t="s">
        <v>3519</v>
      </c>
      <c r="H216" s="14" t="s">
        <v>1551</v>
      </c>
      <c r="I216" s="15">
        <v>400</v>
      </c>
      <c r="J216" s="77">
        <v>2</v>
      </c>
      <c r="K216" s="92"/>
    </row>
    <row r="217" spans="1:11" ht="20" x14ac:dyDescent="0.25">
      <c r="A217" s="14" t="s">
        <v>1505</v>
      </c>
      <c r="B217" s="14" t="s">
        <v>1822</v>
      </c>
      <c r="C217" s="14" t="s">
        <v>1823</v>
      </c>
      <c r="D217" s="16">
        <v>45761</v>
      </c>
      <c r="E217" s="16"/>
      <c r="F217" s="14" t="s">
        <v>1810</v>
      </c>
      <c r="G217" s="14" t="s">
        <v>3527</v>
      </c>
      <c r="H217" s="14" t="s">
        <v>1576</v>
      </c>
      <c r="I217" s="15">
        <v>300</v>
      </c>
      <c r="J217" s="77">
        <v>2</v>
      </c>
      <c r="K217" s="92"/>
    </row>
    <row r="218" spans="1:11" ht="20" x14ac:dyDescent="0.25">
      <c r="A218" s="14" t="s">
        <v>1505</v>
      </c>
      <c r="B218" s="14" t="s">
        <v>1824</v>
      </c>
      <c r="C218" s="14" t="s">
        <v>1545</v>
      </c>
      <c r="D218" s="16">
        <v>45776</v>
      </c>
      <c r="E218" s="16"/>
      <c r="F218" s="14" t="s">
        <v>1825</v>
      </c>
      <c r="G218" s="14" t="s">
        <v>3576</v>
      </c>
      <c r="H218" s="14" t="s">
        <v>1509</v>
      </c>
      <c r="I218" s="15">
        <v>1000</v>
      </c>
      <c r="J218" s="77">
        <v>2</v>
      </c>
      <c r="K218" s="92"/>
    </row>
    <row r="219" spans="1:11" ht="20" x14ac:dyDescent="0.25">
      <c r="A219" s="14" t="s">
        <v>1505</v>
      </c>
      <c r="B219" s="14" t="s">
        <v>1826</v>
      </c>
      <c r="C219" s="14" t="s">
        <v>1827</v>
      </c>
      <c r="D219" s="16">
        <v>45762</v>
      </c>
      <c r="E219" s="16"/>
      <c r="F219" s="14" t="s">
        <v>1810</v>
      </c>
      <c r="G219" s="14" t="s">
        <v>3570</v>
      </c>
      <c r="H219" s="14" t="s">
        <v>1754</v>
      </c>
      <c r="I219" s="15">
        <v>1100</v>
      </c>
      <c r="J219" s="77">
        <v>2</v>
      </c>
      <c r="K219" s="92"/>
    </row>
    <row r="220" spans="1:11" ht="20" x14ac:dyDescent="0.25">
      <c r="A220" s="14" t="s">
        <v>1505</v>
      </c>
      <c r="B220" s="14" t="s">
        <v>1828</v>
      </c>
      <c r="C220" s="14" t="s">
        <v>1541</v>
      </c>
      <c r="D220" s="16">
        <v>45761</v>
      </c>
      <c r="E220" s="16"/>
      <c r="F220" s="14" t="s">
        <v>1520</v>
      </c>
      <c r="G220" s="14" t="s">
        <v>3515</v>
      </c>
      <c r="H220" s="14" t="s">
        <v>1539</v>
      </c>
      <c r="I220" s="15">
        <v>400</v>
      </c>
      <c r="J220" s="77">
        <v>2</v>
      </c>
      <c r="K220" s="92"/>
    </row>
    <row r="221" spans="1:11" ht="20" x14ac:dyDescent="0.25">
      <c r="A221" s="14" t="s">
        <v>1505</v>
      </c>
      <c r="B221" s="14" t="s">
        <v>1829</v>
      </c>
      <c r="C221" s="14" t="s">
        <v>1830</v>
      </c>
      <c r="D221" s="16">
        <v>45761</v>
      </c>
      <c r="E221" s="16"/>
      <c r="F221" s="14" t="s">
        <v>1831</v>
      </c>
      <c r="G221" s="14" t="s">
        <v>3508</v>
      </c>
      <c r="H221" s="14" t="s">
        <v>1513</v>
      </c>
      <c r="I221" s="15">
        <v>80.400000000000006</v>
      </c>
      <c r="J221" s="77">
        <v>2</v>
      </c>
      <c r="K221" s="92"/>
    </row>
    <row r="222" spans="1:11" ht="20" x14ac:dyDescent="0.25">
      <c r="A222" s="14" t="s">
        <v>1505</v>
      </c>
      <c r="B222" s="14" t="s">
        <v>1832</v>
      </c>
      <c r="C222" s="14" t="s">
        <v>1833</v>
      </c>
      <c r="D222" s="16">
        <v>45761</v>
      </c>
      <c r="E222" s="16"/>
      <c r="F222" s="14" t="s">
        <v>1834</v>
      </c>
      <c r="G222" s="14" t="s">
        <v>3582</v>
      </c>
      <c r="H222" s="14" t="s">
        <v>1835</v>
      </c>
      <c r="I222" s="15">
        <v>420</v>
      </c>
      <c r="J222" s="77">
        <v>2</v>
      </c>
      <c r="K222" s="92"/>
    </row>
    <row r="223" spans="1:11" ht="20" x14ac:dyDescent="0.25">
      <c r="A223" s="14" t="s">
        <v>1505</v>
      </c>
      <c r="B223" s="14" t="s">
        <v>1836</v>
      </c>
      <c r="C223" s="14" t="s">
        <v>1604</v>
      </c>
      <c r="D223" s="16">
        <v>45757</v>
      </c>
      <c r="E223" s="16"/>
      <c r="F223" s="14" t="s">
        <v>1837</v>
      </c>
      <c r="G223" s="14" t="s">
        <v>3514</v>
      </c>
      <c r="H223" s="14" t="s">
        <v>1536</v>
      </c>
      <c r="I223" s="15">
        <v>2550</v>
      </c>
      <c r="J223" s="77">
        <v>2</v>
      </c>
      <c r="K223" s="92"/>
    </row>
    <row r="224" spans="1:11" ht="20" x14ac:dyDescent="0.25">
      <c r="A224" s="14" t="s">
        <v>1505</v>
      </c>
      <c r="B224" s="14" t="s">
        <v>1838</v>
      </c>
      <c r="C224" s="14" t="s">
        <v>1572</v>
      </c>
      <c r="D224" s="16">
        <v>45761</v>
      </c>
      <c r="E224" s="16"/>
      <c r="F224" s="14" t="s">
        <v>1810</v>
      </c>
      <c r="G224" s="14" t="s">
        <v>3531</v>
      </c>
      <c r="H224" s="14" t="s">
        <v>1839</v>
      </c>
      <c r="I224" s="15">
        <v>700</v>
      </c>
      <c r="J224" s="77">
        <v>2</v>
      </c>
      <c r="K224" s="92"/>
    </row>
    <row r="225" spans="1:11" ht="20" x14ac:dyDescent="0.25">
      <c r="A225" s="14" t="s">
        <v>1505</v>
      </c>
      <c r="B225" s="14" t="s">
        <v>1840</v>
      </c>
      <c r="C225" s="14" t="s">
        <v>1572</v>
      </c>
      <c r="D225" s="16">
        <v>45761</v>
      </c>
      <c r="E225" s="16"/>
      <c r="F225" s="14" t="s">
        <v>1837</v>
      </c>
      <c r="G225" s="14" t="s">
        <v>3523</v>
      </c>
      <c r="H225" s="14" t="s">
        <v>1564</v>
      </c>
      <c r="I225" s="15">
        <v>1950</v>
      </c>
      <c r="J225" s="77">
        <v>2</v>
      </c>
      <c r="K225" s="92"/>
    </row>
    <row r="226" spans="1:11" ht="20" x14ac:dyDescent="0.25">
      <c r="A226" s="14" t="s">
        <v>1505</v>
      </c>
      <c r="B226" s="14" t="s">
        <v>1841</v>
      </c>
      <c r="C226" s="14" t="s">
        <v>1604</v>
      </c>
      <c r="D226" s="16">
        <v>45761</v>
      </c>
      <c r="E226" s="16"/>
      <c r="F226" s="14" t="s">
        <v>1810</v>
      </c>
      <c r="G226" s="14" t="s">
        <v>3542</v>
      </c>
      <c r="H226" s="14" t="s">
        <v>1633</v>
      </c>
      <c r="I226" s="15">
        <v>1350</v>
      </c>
      <c r="J226" s="77">
        <v>3</v>
      </c>
      <c r="K226" s="92"/>
    </row>
    <row r="227" spans="1:11" ht="20" x14ac:dyDescent="0.25">
      <c r="A227" s="14" t="s">
        <v>1505</v>
      </c>
      <c r="B227" s="14" t="s">
        <v>1842</v>
      </c>
      <c r="C227" s="14" t="s">
        <v>1843</v>
      </c>
      <c r="D227" s="16">
        <v>45761</v>
      </c>
      <c r="E227" s="16"/>
      <c r="F227" s="14" t="s">
        <v>1844</v>
      </c>
      <c r="G227" s="14" t="s">
        <v>3533</v>
      </c>
      <c r="H227" s="14" t="s">
        <v>1599</v>
      </c>
      <c r="I227" s="15">
        <v>700</v>
      </c>
      <c r="J227" s="77">
        <v>2</v>
      </c>
      <c r="K227" s="92"/>
    </row>
    <row r="228" spans="1:11" ht="20" x14ac:dyDescent="0.25">
      <c r="A228" s="14" t="s">
        <v>1505</v>
      </c>
      <c r="B228" s="14" t="s">
        <v>1845</v>
      </c>
      <c r="C228" s="14" t="s">
        <v>1846</v>
      </c>
      <c r="D228" s="16">
        <v>45761</v>
      </c>
      <c r="E228" s="16"/>
      <c r="F228" s="14" t="s">
        <v>1810</v>
      </c>
      <c r="G228" s="14" t="s">
        <v>3518</v>
      </c>
      <c r="H228" s="14" t="s">
        <v>1549</v>
      </c>
      <c r="I228" s="15">
        <v>1100</v>
      </c>
      <c r="J228" s="77">
        <v>2</v>
      </c>
      <c r="K228" s="92"/>
    </row>
    <row r="229" spans="1:11" ht="20" x14ac:dyDescent="0.25">
      <c r="A229" s="14" t="s">
        <v>1505</v>
      </c>
      <c r="B229" s="14" t="s">
        <v>1847</v>
      </c>
      <c r="C229" s="14" t="s">
        <v>1711</v>
      </c>
      <c r="D229" s="16">
        <v>45757</v>
      </c>
      <c r="E229" s="16"/>
      <c r="F229" s="14" t="s">
        <v>1837</v>
      </c>
      <c r="G229" s="14" t="s">
        <v>3541</v>
      </c>
      <c r="H229" s="14" t="s">
        <v>1631</v>
      </c>
      <c r="I229" s="15">
        <v>2750</v>
      </c>
      <c r="J229" s="77">
        <v>2</v>
      </c>
      <c r="K229" s="92"/>
    </row>
    <row r="230" spans="1:11" ht="20" x14ac:dyDescent="0.25">
      <c r="A230" s="14" t="s">
        <v>1505</v>
      </c>
      <c r="B230" s="14" t="s">
        <v>1848</v>
      </c>
      <c r="C230" s="14" t="s">
        <v>1566</v>
      </c>
      <c r="D230" s="16">
        <v>45761</v>
      </c>
      <c r="E230" s="16"/>
      <c r="F230" s="14" t="s">
        <v>1837</v>
      </c>
      <c r="G230" s="14" t="s">
        <v>3547</v>
      </c>
      <c r="H230" s="14" t="s">
        <v>1644</v>
      </c>
      <c r="I230" s="15">
        <v>500</v>
      </c>
      <c r="J230" s="77">
        <v>2</v>
      </c>
      <c r="K230" s="92"/>
    </row>
    <row r="231" spans="1:11" ht="12.5" x14ac:dyDescent="0.25">
      <c r="A231" s="14" t="s">
        <v>1505</v>
      </c>
      <c r="B231" s="14" t="s">
        <v>1849</v>
      </c>
      <c r="C231" s="14" t="s">
        <v>1850</v>
      </c>
      <c r="D231" s="16">
        <v>45761</v>
      </c>
      <c r="E231" s="16"/>
      <c r="F231" s="14" t="s">
        <v>1851</v>
      </c>
      <c r="G231" s="14" t="s">
        <v>3583</v>
      </c>
      <c r="H231" s="14" t="s">
        <v>1852</v>
      </c>
      <c r="I231" s="15">
        <v>306.5</v>
      </c>
      <c r="J231" s="77">
        <v>2</v>
      </c>
      <c r="K231" s="92"/>
    </row>
    <row r="232" spans="1:11" ht="20" x14ac:dyDescent="0.25">
      <c r="A232" s="14" t="s">
        <v>1505</v>
      </c>
      <c r="B232" s="14" t="s">
        <v>1853</v>
      </c>
      <c r="C232" s="14" t="s">
        <v>1854</v>
      </c>
      <c r="D232" s="16">
        <v>45761</v>
      </c>
      <c r="E232" s="16"/>
      <c r="F232" s="14" t="s">
        <v>1855</v>
      </c>
      <c r="G232" s="14" t="s">
        <v>3511</v>
      </c>
      <c r="H232" s="14" t="s">
        <v>1525</v>
      </c>
      <c r="I232" s="15">
        <v>400</v>
      </c>
      <c r="J232" s="77">
        <v>2</v>
      </c>
      <c r="K232" s="92"/>
    </row>
    <row r="233" spans="1:11" ht="20" x14ac:dyDescent="0.25">
      <c r="A233" s="14" t="s">
        <v>1505</v>
      </c>
      <c r="B233" s="14" t="s">
        <v>1856</v>
      </c>
      <c r="C233" s="14" t="s">
        <v>1857</v>
      </c>
      <c r="D233" s="16">
        <v>45761</v>
      </c>
      <c r="E233" s="16"/>
      <c r="F233" s="14" t="s">
        <v>1810</v>
      </c>
      <c r="G233" s="14" t="s">
        <v>3526</v>
      </c>
      <c r="H233" s="14" t="s">
        <v>1573</v>
      </c>
      <c r="I233" s="15">
        <v>1100</v>
      </c>
      <c r="J233" s="77">
        <v>2</v>
      </c>
      <c r="K233" s="92"/>
    </row>
    <row r="234" spans="1:11" ht="20" x14ac:dyDescent="0.25">
      <c r="A234" s="14" t="s">
        <v>1505</v>
      </c>
      <c r="B234" s="14" t="s">
        <v>1858</v>
      </c>
      <c r="C234" s="14" t="s">
        <v>1859</v>
      </c>
      <c r="D234" s="16">
        <v>45761</v>
      </c>
      <c r="E234" s="16"/>
      <c r="F234" s="14" t="s">
        <v>1860</v>
      </c>
      <c r="G234" s="14" t="s">
        <v>3524</v>
      </c>
      <c r="H234" s="14" t="s">
        <v>1567</v>
      </c>
      <c r="I234" s="15">
        <v>688</v>
      </c>
      <c r="J234" s="77">
        <v>2</v>
      </c>
      <c r="K234" s="92"/>
    </row>
    <row r="235" spans="1:11" ht="20" x14ac:dyDescent="0.25">
      <c r="A235" s="14" t="s">
        <v>1505</v>
      </c>
      <c r="B235" s="14" t="s">
        <v>1861</v>
      </c>
      <c r="C235" s="14" t="s">
        <v>1862</v>
      </c>
      <c r="D235" s="16">
        <v>45762</v>
      </c>
      <c r="E235" s="16"/>
      <c r="F235" s="14" t="s">
        <v>1863</v>
      </c>
      <c r="G235" s="14"/>
      <c r="H235" s="14" t="s">
        <v>1778</v>
      </c>
      <c r="I235" s="15">
        <v>150</v>
      </c>
      <c r="J235" s="77">
        <v>3</v>
      </c>
      <c r="K235" s="92"/>
    </row>
    <row r="236" spans="1:11" ht="20" x14ac:dyDescent="0.25">
      <c r="A236" s="14" t="s">
        <v>1505</v>
      </c>
      <c r="B236" s="14" t="s">
        <v>1864</v>
      </c>
      <c r="C236" s="14" t="s">
        <v>1865</v>
      </c>
      <c r="D236" s="16">
        <v>45762</v>
      </c>
      <c r="E236" s="16"/>
      <c r="F236" s="14" t="s">
        <v>1866</v>
      </c>
      <c r="G236" s="14"/>
      <c r="H236" s="14" t="s">
        <v>1778</v>
      </c>
      <c r="I236" s="15">
        <v>315</v>
      </c>
      <c r="J236" s="77">
        <v>4</v>
      </c>
      <c r="K236" s="92"/>
    </row>
    <row r="237" spans="1:11" ht="20" x14ac:dyDescent="0.25">
      <c r="A237" s="14" t="s">
        <v>1505</v>
      </c>
      <c r="B237" s="14" t="s">
        <v>1867</v>
      </c>
      <c r="C237" s="14" t="s">
        <v>1868</v>
      </c>
      <c r="D237" s="16">
        <v>45762</v>
      </c>
      <c r="E237" s="16"/>
      <c r="F237" s="14" t="s">
        <v>1869</v>
      </c>
      <c r="G237" s="14"/>
      <c r="H237" s="14" t="s">
        <v>1778</v>
      </c>
      <c r="I237" s="15">
        <v>500</v>
      </c>
      <c r="J237" s="77">
        <v>4</v>
      </c>
      <c r="K237" s="92"/>
    </row>
    <row r="238" spans="1:11" ht="20" x14ac:dyDescent="0.25">
      <c r="A238" s="14" t="s">
        <v>1505</v>
      </c>
      <c r="B238" s="14" t="s">
        <v>1870</v>
      </c>
      <c r="C238" s="14" t="s">
        <v>1871</v>
      </c>
      <c r="D238" s="16">
        <v>45761</v>
      </c>
      <c r="E238" s="16"/>
      <c r="F238" s="14" t="s">
        <v>1810</v>
      </c>
      <c r="G238" s="14" t="s">
        <v>3522</v>
      </c>
      <c r="H238" s="14" t="s">
        <v>1562</v>
      </c>
      <c r="I238" s="15">
        <v>2000</v>
      </c>
      <c r="J238" s="77">
        <v>2</v>
      </c>
      <c r="K238" s="92"/>
    </row>
    <row r="239" spans="1:11" ht="20" x14ac:dyDescent="0.25">
      <c r="A239" s="14" t="s">
        <v>1505</v>
      </c>
      <c r="B239" s="14" t="s">
        <v>1872</v>
      </c>
      <c r="C239" s="14" t="s">
        <v>1545</v>
      </c>
      <c r="D239" s="16">
        <v>45761</v>
      </c>
      <c r="E239" s="16"/>
      <c r="F239" s="14" t="s">
        <v>1810</v>
      </c>
      <c r="G239" s="14" t="s">
        <v>3538</v>
      </c>
      <c r="H239" s="14" t="s">
        <v>1617</v>
      </c>
      <c r="I239" s="15">
        <v>1000</v>
      </c>
      <c r="J239" s="77">
        <v>2</v>
      </c>
      <c r="K239" s="92"/>
    </row>
    <row r="240" spans="1:11" ht="20" x14ac:dyDescent="0.25">
      <c r="A240" s="14" t="s">
        <v>1505</v>
      </c>
      <c r="B240" s="14" t="s">
        <v>1873</v>
      </c>
      <c r="C240" s="14" t="s">
        <v>1859</v>
      </c>
      <c r="D240" s="16">
        <v>45761</v>
      </c>
      <c r="E240" s="16"/>
      <c r="F240" s="14" t="s">
        <v>1874</v>
      </c>
      <c r="G240" s="14" t="s">
        <v>3539</v>
      </c>
      <c r="H240" s="14" t="s">
        <v>1619</v>
      </c>
      <c r="I240" s="15">
        <v>400</v>
      </c>
      <c r="J240" s="77">
        <v>2</v>
      </c>
      <c r="K240" s="92"/>
    </row>
    <row r="241" spans="1:11" ht="20" x14ac:dyDescent="0.25">
      <c r="A241" s="14" t="s">
        <v>1505</v>
      </c>
      <c r="B241" s="14" t="s">
        <v>1875</v>
      </c>
      <c r="C241" s="14" t="s">
        <v>1627</v>
      </c>
      <c r="D241" s="16">
        <v>45761</v>
      </c>
      <c r="E241" s="16"/>
      <c r="F241" s="14" t="s">
        <v>1876</v>
      </c>
      <c r="G241" s="14" t="s">
        <v>3534</v>
      </c>
      <c r="H241" s="14" t="s">
        <v>1602</v>
      </c>
      <c r="I241" s="15">
        <v>760</v>
      </c>
      <c r="J241" s="77">
        <v>2</v>
      </c>
      <c r="K241" s="92"/>
    </row>
    <row r="242" spans="1:11" ht="20" x14ac:dyDescent="0.25">
      <c r="A242" s="14" t="s">
        <v>1505</v>
      </c>
      <c r="B242" s="14" t="s">
        <v>1877</v>
      </c>
      <c r="C242" s="14" t="s">
        <v>1663</v>
      </c>
      <c r="D242" s="16">
        <v>45761</v>
      </c>
      <c r="E242" s="16"/>
      <c r="F242" s="14" t="s">
        <v>1810</v>
      </c>
      <c r="G242" s="14" t="s">
        <v>3546</v>
      </c>
      <c r="H242" s="14" t="s">
        <v>1642</v>
      </c>
      <c r="I242" s="15">
        <v>500</v>
      </c>
      <c r="J242" s="77">
        <v>2</v>
      </c>
      <c r="K242" s="92"/>
    </row>
    <row r="243" spans="1:11" ht="20" x14ac:dyDescent="0.25">
      <c r="A243" s="14" t="s">
        <v>1505</v>
      </c>
      <c r="B243" s="14" t="s">
        <v>1878</v>
      </c>
      <c r="C243" s="14" t="s">
        <v>1686</v>
      </c>
      <c r="D243" s="16">
        <v>45757</v>
      </c>
      <c r="E243" s="16"/>
      <c r="F243" s="14" t="s">
        <v>1837</v>
      </c>
      <c r="G243" s="14" t="s">
        <v>3510</v>
      </c>
      <c r="H243" s="14" t="s">
        <v>1628</v>
      </c>
      <c r="I243" s="15">
        <v>2200</v>
      </c>
      <c r="J243" s="77">
        <v>2</v>
      </c>
      <c r="K243" s="92"/>
    </row>
    <row r="244" spans="1:11" ht="20" x14ac:dyDescent="0.25">
      <c r="A244" s="14" t="s">
        <v>1505</v>
      </c>
      <c r="B244" s="14" t="s">
        <v>1879</v>
      </c>
      <c r="C244" s="14" t="s">
        <v>1880</v>
      </c>
      <c r="D244" s="16">
        <v>45757</v>
      </c>
      <c r="E244" s="16"/>
      <c r="F244" s="14" t="s">
        <v>1881</v>
      </c>
      <c r="G244" s="14" t="s">
        <v>3521</v>
      </c>
      <c r="H244" s="14" t="s">
        <v>1558</v>
      </c>
      <c r="I244" s="15">
        <v>1950</v>
      </c>
      <c r="J244" s="77">
        <v>3</v>
      </c>
      <c r="K244" s="92"/>
    </row>
    <row r="245" spans="1:11" ht="20" x14ac:dyDescent="0.25">
      <c r="A245" s="14" t="s">
        <v>1505</v>
      </c>
      <c r="B245" s="14" t="s">
        <v>1882</v>
      </c>
      <c r="C245" s="14" t="s">
        <v>1883</v>
      </c>
      <c r="D245" s="16">
        <v>45776</v>
      </c>
      <c r="E245" s="16"/>
      <c r="F245" s="14" t="s">
        <v>1884</v>
      </c>
      <c r="G245" s="14" t="s">
        <v>3571</v>
      </c>
      <c r="H245" s="14" t="s">
        <v>1758</v>
      </c>
      <c r="I245" s="15">
        <v>850</v>
      </c>
      <c r="J245" s="77">
        <v>4</v>
      </c>
      <c r="K245" s="92"/>
    </row>
    <row r="246" spans="1:11" ht="20" x14ac:dyDescent="0.25">
      <c r="A246" s="14" t="s">
        <v>1505</v>
      </c>
      <c r="B246" s="14" t="s">
        <v>1885</v>
      </c>
      <c r="C246" s="14" t="s">
        <v>1886</v>
      </c>
      <c r="D246" s="16">
        <v>45761</v>
      </c>
      <c r="E246" s="16"/>
      <c r="F246" s="14" t="s">
        <v>1887</v>
      </c>
      <c r="G246" s="14"/>
      <c r="H246" s="14" t="s">
        <v>1584</v>
      </c>
      <c r="I246" s="15">
        <v>3000</v>
      </c>
      <c r="J246" s="77">
        <v>3</v>
      </c>
      <c r="K246" s="92"/>
    </row>
    <row r="247" spans="1:11" ht="20" x14ac:dyDescent="0.25">
      <c r="A247" s="14" t="s">
        <v>1505</v>
      </c>
      <c r="B247" s="14" t="s">
        <v>1888</v>
      </c>
      <c r="C247" s="14" t="s">
        <v>1889</v>
      </c>
      <c r="D247" s="16">
        <v>45762</v>
      </c>
      <c r="E247" s="16"/>
      <c r="F247" s="14" t="s">
        <v>1810</v>
      </c>
      <c r="G247" s="14" t="s">
        <v>3543</v>
      </c>
      <c r="H247" s="14" t="s">
        <v>1635</v>
      </c>
      <c r="I247" s="15">
        <v>672.04</v>
      </c>
      <c r="J247" s="77">
        <v>3</v>
      </c>
      <c r="K247" s="92"/>
    </row>
    <row r="248" spans="1:11" ht="12.5" x14ac:dyDescent="0.25">
      <c r="A248" s="14" t="s">
        <v>1505</v>
      </c>
      <c r="B248" s="14" t="s">
        <v>1890</v>
      </c>
      <c r="C248" s="14" t="s">
        <v>1891</v>
      </c>
      <c r="D248" s="16">
        <v>45762</v>
      </c>
      <c r="E248" s="16"/>
      <c r="F248" s="14" t="s">
        <v>1892</v>
      </c>
      <c r="G248" s="14" t="s">
        <v>3508</v>
      </c>
      <c r="H248" s="14" t="s">
        <v>1513</v>
      </c>
      <c r="I248" s="15">
        <v>220</v>
      </c>
      <c r="J248" s="77">
        <v>2</v>
      </c>
      <c r="K248" s="92"/>
    </row>
    <row r="249" spans="1:11" ht="20" x14ac:dyDescent="0.25">
      <c r="A249" s="14" t="s">
        <v>1505</v>
      </c>
      <c r="B249" s="14" t="s">
        <v>1893</v>
      </c>
      <c r="C249" s="14" t="s">
        <v>1894</v>
      </c>
      <c r="D249" s="16">
        <v>45762</v>
      </c>
      <c r="E249" s="16"/>
      <c r="F249" s="14" t="s">
        <v>1895</v>
      </c>
      <c r="G249" s="14" t="s">
        <v>3537</v>
      </c>
      <c r="H249" s="14" t="s">
        <v>1615</v>
      </c>
      <c r="I249" s="15">
        <v>1379.59</v>
      </c>
      <c r="J249" s="77">
        <v>2</v>
      </c>
      <c r="K249" s="92"/>
    </row>
    <row r="250" spans="1:11" ht="20" x14ac:dyDescent="0.25">
      <c r="A250" s="14" t="s">
        <v>1505</v>
      </c>
      <c r="B250" s="14" t="s">
        <v>1896</v>
      </c>
      <c r="C250" s="14" t="s">
        <v>1897</v>
      </c>
      <c r="D250" s="16">
        <v>45762</v>
      </c>
      <c r="E250" s="16"/>
      <c r="F250" s="14" t="s">
        <v>1898</v>
      </c>
      <c r="G250" s="14" t="s">
        <v>3537</v>
      </c>
      <c r="H250" s="14" t="s">
        <v>1615</v>
      </c>
      <c r="I250" s="15">
        <v>107.87</v>
      </c>
      <c r="J250" s="77">
        <v>2</v>
      </c>
      <c r="K250" s="92"/>
    </row>
    <row r="251" spans="1:11" ht="20" x14ac:dyDescent="0.25">
      <c r="A251" s="14" t="s">
        <v>1505</v>
      </c>
      <c r="B251" s="14" t="s">
        <v>1899</v>
      </c>
      <c r="C251" s="14" t="s">
        <v>1900</v>
      </c>
      <c r="D251" s="16">
        <v>45776</v>
      </c>
      <c r="E251" s="16"/>
      <c r="F251" s="14" t="s">
        <v>1901</v>
      </c>
      <c r="G251" s="14" t="s">
        <v>3573</v>
      </c>
      <c r="H251" s="14" t="s">
        <v>1766</v>
      </c>
      <c r="I251" s="15">
        <v>1070</v>
      </c>
      <c r="J251" s="77">
        <v>2</v>
      </c>
      <c r="K251" s="92"/>
    </row>
    <row r="252" spans="1:11" ht="20" x14ac:dyDescent="0.25">
      <c r="A252" s="14" t="s">
        <v>1505</v>
      </c>
      <c r="B252" s="14" t="s">
        <v>1902</v>
      </c>
      <c r="C252" s="14" t="s">
        <v>1903</v>
      </c>
      <c r="D252" s="16">
        <v>45763</v>
      </c>
      <c r="E252" s="16"/>
      <c r="F252" s="14" t="s">
        <v>1904</v>
      </c>
      <c r="G252" s="14" t="s">
        <v>3508</v>
      </c>
      <c r="H252" s="14" t="s">
        <v>1513</v>
      </c>
      <c r="I252" s="15">
        <v>200</v>
      </c>
      <c r="J252" s="77">
        <v>2</v>
      </c>
      <c r="K252" s="92"/>
    </row>
    <row r="253" spans="1:11" ht="20" x14ac:dyDescent="0.25">
      <c r="A253" s="14" t="s">
        <v>1505</v>
      </c>
      <c r="B253" s="14" t="s">
        <v>1905</v>
      </c>
      <c r="C253" s="14" t="s">
        <v>1906</v>
      </c>
      <c r="D253" s="16">
        <v>45763</v>
      </c>
      <c r="E253" s="16"/>
      <c r="F253" s="14" t="s">
        <v>1907</v>
      </c>
      <c r="G253" s="14" t="s">
        <v>3508</v>
      </c>
      <c r="H253" s="14" t="s">
        <v>1513</v>
      </c>
      <c r="I253" s="15">
        <v>172.7</v>
      </c>
      <c r="J253" s="77">
        <v>2</v>
      </c>
      <c r="K253" s="92"/>
    </row>
    <row r="254" spans="1:11" ht="20" x14ac:dyDescent="0.25">
      <c r="A254" s="14" t="s">
        <v>1505</v>
      </c>
      <c r="B254" s="14" t="s">
        <v>1908</v>
      </c>
      <c r="C254" s="14" t="s">
        <v>1627</v>
      </c>
      <c r="D254" s="16">
        <v>45762</v>
      </c>
      <c r="E254" s="16"/>
      <c r="F254" s="14" t="s">
        <v>1876</v>
      </c>
      <c r="G254" s="14" t="s">
        <v>3525</v>
      </c>
      <c r="H254" s="14" t="s">
        <v>1570</v>
      </c>
      <c r="I254" s="15">
        <v>500</v>
      </c>
      <c r="J254" s="77">
        <v>2</v>
      </c>
      <c r="K254" s="92"/>
    </row>
    <row r="255" spans="1:11" ht="20" x14ac:dyDescent="0.25">
      <c r="A255" s="14" t="s">
        <v>1505</v>
      </c>
      <c r="B255" s="14" t="s">
        <v>1909</v>
      </c>
      <c r="C255" s="14" t="s">
        <v>1519</v>
      </c>
      <c r="D255" s="16">
        <v>45757</v>
      </c>
      <c r="E255" s="16"/>
      <c r="F255" s="14" t="s">
        <v>1910</v>
      </c>
      <c r="G255" s="14" t="s">
        <v>3535</v>
      </c>
      <c r="H255" s="14" t="s">
        <v>1606</v>
      </c>
      <c r="I255" s="15">
        <v>300</v>
      </c>
      <c r="J255" s="77">
        <v>3</v>
      </c>
      <c r="K255" s="92"/>
    </row>
    <row r="256" spans="1:11" ht="20" x14ac:dyDescent="0.25">
      <c r="A256" s="14" t="s">
        <v>1505</v>
      </c>
      <c r="B256" s="14" t="s">
        <v>1911</v>
      </c>
      <c r="C256" s="14" t="s">
        <v>1912</v>
      </c>
      <c r="D256" s="16">
        <v>45762</v>
      </c>
      <c r="E256" s="16"/>
      <c r="F256" s="14" t="s">
        <v>1810</v>
      </c>
      <c r="G256" s="14" t="s">
        <v>3552</v>
      </c>
      <c r="H256" s="14" t="s">
        <v>1665</v>
      </c>
      <c r="I256" s="15">
        <v>400</v>
      </c>
      <c r="J256" s="77">
        <v>2</v>
      </c>
      <c r="K256" s="92"/>
    </row>
    <row r="257" spans="1:11" ht="20" x14ac:dyDescent="0.25">
      <c r="A257" s="14" t="s">
        <v>1505</v>
      </c>
      <c r="B257" s="14" t="s">
        <v>1913</v>
      </c>
      <c r="C257" s="14" t="s">
        <v>1663</v>
      </c>
      <c r="D257" s="16">
        <v>45762</v>
      </c>
      <c r="E257" s="16"/>
      <c r="F257" s="14" t="s">
        <v>1914</v>
      </c>
      <c r="G257" s="14" t="s">
        <v>3550</v>
      </c>
      <c r="H257" s="14" t="s">
        <v>1659</v>
      </c>
      <c r="I257" s="15">
        <v>250</v>
      </c>
      <c r="J257" s="77">
        <v>2</v>
      </c>
      <c r="K257" s="92"/>
    </row>
    <row r="258" spans="1:11" ht="20" x14ac:dyDescent="0.25">
      <c r="A258" s="14" t="s">
        <v>1505</v>
      </c>
      <c r="B258" s="14" t="s">
        <v>1915</v>
      </c>
      <c r="C258" s="14" t="s">
        <v>1572</v>
      </c>
      <c r="D258" s="16">
        <v>45762</v>
      </c>
      <c r="E258" s="16"/>
      <c r="F258" s="14" t="s">
        <v>1810</v>
      </c>
      <c r="G258" s="14" t="s">
        <v>3544</v>
      </c>
      <c r="H258" s="14" t="s">
        <v>1637</v>
      </c>
      <c r="I258" s="15">
        <v>350</v>
      </c>
      <c r="J258" s="77">
        <v>2</v>
      </c>
      <c r="K258" s="92"/>
    </row>
    <row r="259" spans="1:11" ht="20" x14ac:dyDescent="0.25">
      <c r="A259" s="14" t="s">
        <v>1505</v>
      </c>
      <c r="B259" s="14" t="s">
        <v>1916</v>
      </c>
      <c r="C259" s="14" t="s">
        <v>1917</v>
      </c>
      <c r="D259" s="16">
        <v>45762</v>
      </c>
      <c r="E259" s="16"/>
      <c r="F259" s="14" t="s">
        <v>1855</v>
      </c>
      <c r="G259" s="14" t="s">
        <v>3564</v>
      </c>
      <c r="H259" s="14" t="s">
        <v>1704</v>
      </c>
      <c r="I259" s="15">
        <v>500</v>
      </c>
      <c r="J259" s="77">
        <v>2</v>
      </c>
      <c r="K259" s="92"/>
    </row>
    <row r="260" spans="1:11" ht="20" x14ac:dyDescent="0.25">
      <c r="A260" s="14" t="s">
        <v>1505</v>
      </c>
      <c r="B260" s="14" t="s">
        <v>1918</v>
      </c>
      <c r="C260" s="14" t="s">
        <v>3784</v>
      </c>
      <c r="D260" s="16">
        <v>45762</v>
      </c>
      <c r="E260" s="16"/>
      <c r="F260" s="14" t="s">
        <v>1844</v>
      </c>
      <c r="G260" s="14" t="s">
        <v>3558</v>
      </c>
      <c r="H260" s="14" t="s">
        <v>1682</v>
      </c>
      <c r="I260" s="15">
        <v>400</v>
      </c>
      <c r="J260" s="77">
        <v>2</v>
      </c>
      <c r="K260" s="92"/>
    </row>
    <row r="261" spans="1:11" ht="20" x14ac:dyDescent="0.25">
      <c r="A261" s="14" t="s">
        <v>1505</v>
      </c>
      <c r="B261" s="14" t="s">
        <v>1919</v>
      </c>
      <c r="C261" s="14" t="s">
        <v>1827</v>
      </c>
      <c r="D261" s="16">
        <v>45762</v>
      </c>
      <c r="E261" s="16"/>
      <c r="F261" s="14" t="s">
        <v>1810</v>
      </c>
      <c r="G261" s="14" t="s">
        <v>3545</v>
      </c>
      <c r="H261" s="14" t="s">
        <v>1640</v>
      </c>
      <c r="I261" s="15">
        <v>500</v>
      </c>
      <c r="J261" s="77">
        <v>2</v>
      </c>
      <c r="K261" s="92"/>
    </row>
    <row r="262" spans="1:11" ht="12.5" x14ac:dyDescent="0.25">
      <c r="A262" s="14" t="s">
        <v>1505</v>
      </c>
      <c r="B262" s="14" t="s">
        <v>1920</v>
      </c>
      <c r="C262" s="14" t="s">
        <v>1921</v>
      </c>
      <c r="D262" s="16">
        <v>45761</v>
      </c>
      <c r="E262" s="16"/>
      <c r="F262" s="14" t="s">
        <v>1922</v>
      </c>
      <c r="G262" s="14" t="s">
        <v>3584</v>
      </c>
      <c r="H262" s="14" t="s">
        <v>1923</v>
      </c>
      <c r="I262" s="15">
        <v>6027</v>
      </c>
      <c r="J262" s="77">
        <v>4</v>
      </c>
      <c r="K262" s="92"/>
    </row>
    <row r="263" spans="1:11" ht="20" x14ac:dyDescent="0.25">
      <c r="A263" s="14" t="s">
        <v>1505</v>
      </c>
      <c r="B263" s="14" t="s">
        <v>3781</v>
      </c>
      <c r="C263" s="14" t="s">
        <v>1604</v>
      </c>
      <c r="D263" s="16">
        <v>45762</v>
      </c>
      <c r="E263" s="16"/>
      <c r="F263" s="14" t="s">
        <v>1810</v>
      </c>
      <c r="G263" s="14" t="s">
        <v>3555</v>
      </c>
      <c r="H263" s="14" t="s">
        <v>1674</v>
      </c>
      <c r="I263" s="15">
        <v>715</v>
      </c>
      <c r="J263" s="77">
        <v>2</v>
      </c>
      <c r="K263" s="92"/>
    </row>
    <row r="264" spans="1:11" ht="20" x14ac:dyDescent="0.25">
      <c r="A264" s="14" t="s">
        <v>1505</v>
      </c>
      <c r="B264" s="14" t="s">
        <v>1924</v>
      </c>
      <c r="C264" s="14" t="s">
        <v>1657</v>
      </c>
      <c r="D264" s="16">
        <v>45757</v>
      </c>
      <c r="E264" s="16"/>
      <c r="F264" s="14" t="s">
        <v>1925</v>
      </c>
      <c r="G264" s="14" t="s">
        <v>3517</v>
      </c>
      <c r="H264" s="14" t="s">
        <v>1926</v>
      </c>
      <c r="I264" s="15">
        <v>2350</v>
      </c>
      <c r="J264" s="77">
        <v>3</v>
      </c>
      <c r="K264" s="92"/>
    </row>
    <row r="265" spans="1:11" ht="20" x14ac:dyDescent="0.25">
      <c r="A265" s="14" t="s">
        <v>1505</v>
      </c>
      <c r="B265" s="14" t="s">
        <v>1927</v>
      </c>
      <c r="C265" s="14" t="s">
        <v>1928</v>
      </c>
      <c r="D265" s="16">
        <v>45749</v>
      </c>
      <c r="E265" s="16"/>
      <c r="F265" s="14" t="s">
        <v>1929</v>
      </c>
      <c r="G265" s="14"/>
      <c r="H265" s="14" t="s">
        <v>1930</v>
      </c>
      <c r="I265" s="15">
        <v>3560</v>
      </c>
      <c r="J265" s="77">
        <v>3</v>
      </c>
      <c r="K265" s="92"/>
    </row>
    <row r="266" spans="1:11" ht="20" x14ac:dyDescent="0.25">
      <c r="A266" s="14" t="s">
        <v>1505</v>
      </c>
      <c r="B266" s="14" t="s">
        <v>1931</v>
      </c>
      <c r="C266" s="14" t="s">
        <v>1572</v>
      </c>
      <c r="D266" s="16">
        <v>45762</v>
      </c>
      <c r="E266" s="16"/>
      <c r="F266" s="14" t="s">
        <v>1810</v>
      </c>
      <c r="G266" s="14" t="s">
        <v>3553</v>
      </c>
      <c r="H266" s="14" t="s">
        <v>1667</v>
      </c>
      <c r="I266" s="15">
        <v>500</v>
      </c>
      <c r="J266" s="77">
        <v>2</v>
      </c>
      <c r="K266" s="92"/>
    </row>
    <row r="267" spans="1:11" ht="12.5" x14ac:dyDescent="0.25">
      <c r="A267" s="14" t="s">
        <v>1505</v>
      </c>
      <c r="B267" s="14" t="s">
        <v>1932</v>
      </c>
      <c r="C267" s="14" t="s">
        <v>1933</v>
      </c>
      <c r="D267" s="16">
        <v>45776</v>
      </c>
      <c r="E267" s="16"/>
      <c r="F267" s="14" t="s">
        <v>1934</v>
      </c>
      <c r="G267" s="14" t="s">
        <v>3577</v>
      </c>
      <c r="H267" s="14" t="s">
        <v>1796</v>
      </c>
      <c r="I267" s="15">
        <v>125.95</v>
      </c>
      <c r="J267" s="77">
        <v>4</v>
      </c>
      <c r="K267" s="92"/>
    </row>
    <row r="268" spans="1:11" ht="20" x14ac:dyDescent="0.25">
      <c r="A268" s="14" t="s">
        <v>1505</v>
      </c>
      <c r="B268" s="14" t="s">
        <v>1935</v>
      </c>
      <c r="C268" s="14" t="s">
        <v>1936</v>
      </c>
      <c r="D268" s="16">
        <v>45776</v>
      </c>
      <c r="E268" s="16"/>
      <c r="F268" s="14" t="s">
        <v>1937</v>
      </c>
      <c r="G268" s="14" t="s">
        <v>3577</v>
      </c>
      <c r="H268" s="14" t="s">
        <v>1796</v>
      </c>
      <c r="I268" s="15">
        <v>678.65</v>
      </c>
      <c r="J268" s="77">
        <v>4</v>
      </c>
      <c r="K268" s="92"/>
    </row>
    <row r="269" spans="1:11" ht="20" x14ac:dyDescent="0.25">
      <c r="A269" s="14" t="s">
        <v>1505</v>
      </c>
      <c r="B269" s="14" t="s">
        <v>1938</v>
      </c>
      <c r="C269" s="14" t="s">
        <v>1939</v>
      </c>
      <c r="D269" s="16">
        <v>45761</v>
      </c>
      <c r="E269" s="16"/>
      <c r="F269" s="14" t="s">
        <v>1940</v>
      </c>
      <c r="G269" s="14"/>
      <c r="H269" s="14" t="s">
        <v>1941</v>
      </c>
      <c r="I269" s="15">
        <v>10080</v>
      </c>
      <c r="J269" s="77">
        <v>3</v>
      </c>
      <c r="K269" s="92"/>
    </row>
    <row r="270" spans="1:11" ht="20" x14ac:dyDescent="0.25">
      <c r="A270" s="14" t="s">
        <v>1505</v>
      </c>
      <c r="B270" s="14" t="s">
        <v>1942</v>
      </c>
      <c r="C270" s="14" t="s">
        <v>1943</v>
      </c>
      <c r="D270" s="16">
        <v>45762</v>
      </c>
      <c r="E270" s="16"/>
      <c r="F270" s="14" t="s">
        <v>1944</v>
      </c>
      <c r="G270" s="14" t="s">
        <v>3509</v>
      </c>
      <c r="H270" s="14" t="s">
        <v>1517</v>
      </c>
      <c r="I270" s="15">
        <v>84</v>
      </c>
      <c r="J270" s="77">
        <v>4</v>
      </c>
      <c r="K270" s="92"/>
    </row>
    <row r="271" spans="1:11" ht="20" x14ac:dyDescent="0.25">
      <c r="A271" s="14" t="s">
        <v>1505</v>
      </c>
      <c r="B271" s="14" t="s">
        <v>1945</v>
      </c>
      <c r="C271" s="14" t="s">
        <v>1566</v>
      </c>
      <c r="D271" s="16">
        <v>45762</v>
      </c>
      <c r="E271" s="16"/>
      <c r="F271" s="14" t="s">
        <v>1946</v>
      </c>
      <c r="G271" s="14" t="s">
        <v>3557</v>
      </c>
      <c r="H271" s="14" t="s">
        <v>1679</v>
      </c>
      <c r="I271" s="15">
        <v>509.5</v>
      </c>
      <c r="J271" s="77">
        <v>2</v>
      </c>
      <c r="K271" s="92"/>
    </row>
    <row r="272" spans="1:11" ht="20" x14ac:dyDescent="0.25">
      <c r="A272" s="14" t="s">
        <v>1505</v>
      </c>
      <c r="B272" s="14" t="s">
        <v>3750</v>
      </c>
      <c r="C272" s="14" t="s">
        <v>1566</v>
      </c>
      <c r="D272" s="16">
        <v>45762</v>
      </c>
      <c r="E272" s="16"/>
      <c r="F272" s="14" t="s">
        <v>1946</v>
      </c>
      <c r="G272" s="14" t="s">
        <v>3556</v>
      </c>
      <c r="H272" s="14" t="s">
        <v>1677</v>
      </c>
      <c r="I272" s="15">
        <v>250</v>
      </c>
      <c r="J272" s="77">
        <v>2</v>
      </c>
      <c r="K272" s="92"/>
    </row>
    <row r="273" spans="1:11" ht="20" x14ac:dyDescent="0.25">
      <c r="A273" s="14" t="s">
        <v>1505</v>
      </c>
      <c r="B273" s="14" t="s">
        <v>1947</v>
      </c>
      <c r="C273" s="14" t="s">
        <v>1948</v>
      </c>
      <c r="D273" s="16">
        <v>45776</v>
      </c>
      <c r="E273" s="16"/>
      <c r="F273" s="14" t="s">
        <v>3748</v>
      </c>
      <c r="G273" s="14" t="s">
        <v>3549</v>
      </c>
      <c r="H273" s="14" t="s">
        <v>1655</v>
      </c>
      <c r="I273" s="15">
        <v>500</v>
      </c>
      <c r="J273" s="77">
        <v>2</v>
      </c>
      <c r="K273" s="92"/>
    </row>
    <row r="274" spans="1:11" ht="30" x14ac:dyDescent="0.25">
      <c r="A274" s="14" t="s">
        <v>1505</v>
      </c>
      <c r="B274" s="14" t="s">
        <v>1949</v>
      </c>
      <c r="C274" s="14" t="s">
        <v>1575</v>
      </c>
      <c r="D274" s="16">
        <v>45758</v>
      </c>
      <c r="E274" s="16"/>
      <c r="F274" s="14" t="s">
        <v>1950</v>
      </c>
      <c r="G274" s="14" t="s">
        <v>3585</v>
      </c>
      <c r="H274" s="14" t="s">
        <v>1951</v>
      </c>
      <c r="I274" s="15">
        <v>5000</v>
      </c>
      <c r="J274" s="77">
        <v>3</v>
      </c>
      <c r="K274" s="92"/>
    </row>
    <row r="275" spans="1:11" ht="30" x14ac:dyDescent="0.25">
      <c r="A275" s="14" t="s">
        <v>1505</v>
      </c>
      <c r="B275" s="14" t="s">
        <v>1952</v>
      </c>
      <c r="C275" s="14" t="s">
        <v>1953</v>
      </c>
      <c r="D275" s="16">
        <v>45761</v>
      </c>
      <c r="E275" s="16"/>
      <c r="F275" s="14" t="s">
        <v>1954</v>
      </c>
      <c r="G275" s="14" t="s">
        <v>3585</v>
      </c>
      <c r="H275" s="14" t="s">
        <v>1951</v>
      </c>
      <c r="I275" s="15">
        <v>1640</v>
      </c>
      <c r="J275" s="77">
        <v>3</v>
      </c>
      <c r="K275" s="92"/>
    </row>
    <row r="276" spans="1:11" ht="20" x14ac:dyDescent="0.25">
      <c r="A276" s="14" t="s">
        <v>1505</v>
      </c>
      <c r="B276" s="14" t="s">
        <v>1955</v>
      </c>
      <c r="C276" s="14" t="s">
        <v>1956</v>
      </c>
      <c r="D276" s="16">
        <v>45761</v>
      </c>
      <c r="E276" s="16"/>
      <c r="F276" s="14" t="s">
        <v>1957</v>
      </c>
      <c r="G276" s="14" t="s">
        <v>3586</v>
      </c>
      <c r="H276" s="14" t="s">
        <v>1958</v>
      </c>
      <c r="I276" s="15">
        <v>865.75</v>
      </c>
      <c r="J276" s="77">
        <v>3</v>
      </c>
      <c r="K276" s="92"/>
    </row>
    <row r="277" spans="1:11" ht="20" x14ac:dyDescent="0.25">
      <c r="A277" s="14" t="s">
        <v>1505</v>
      </c>
      <c r="B277" s="14" t="s">
        <v>1959</v>
      </c>
      <c r="C277" s="14" t="s">
        <v>1960</v>
      </c>
      <c r="D277" s="16">
        <v>45762</v>
      </c>
      <c r="E277" s="16"/>
      <c r="F277" s="14" t="s">
        <v>1961</v>
      </c>
      <c r="G277" s="14" t="s">
        <v>3554</v>
      </c>
      <c r="H277" s="14" t="s">
        <v>1671</v>
      </c>
      <c r="I277" s="15">
        <v>91.8</v>
      </c>
      <c r="J277" s="77">
        <v>2</v>
      </c>
      <c r="K277" s="92"/>
    </row>
    <row r="278" spans="1:11" ht="20" x14ac:dyDescent="0.25">
      <c r="A278" s="14" t="s">
        <v>1505</v>
      </c>
      <c r="B278" s="14" t="s">
        <v>1962</v>
      </c>
      <c r="C278" s="14" t="s">
        <v>1963</v>
      </c>
      <c r="D278" s="16">
        <v>45776</v>
      </c>
      <c r="E278" s="16"/>
      <c r="F278" s="14" t="s">
        <v>1964</v>
      </c>
      <c r="G278" s="14" t="s">
        <v>3560</v>
      </c>
      <c r="H278" s="14" t="s">
        <v>1688</v>
      </c>
      <c r="I278" s="15">
        <v>307.5</v>
      </c>
      <c r="J278" s="77">
        <v>4</v>
      </c>
      <c r="K278" s="92"/>
    </row>
    <row r="279" spans="1:11" ht="20" x14ac:dyDescent="0.25">
      <c r="A279" s="14" t="s">
        <v>1505</v>
      </c>
      <c r="B279" s="14" t="s">
        <v>1965</v>
      </c>
      <c r="C279" s="14" t="s">
        <v>1966</v>
      </c>
      <c r="D279" s="16">
        <v>45776</v>
      </c>
      <c r="E279" s="16"/>
      <c r="F279" s="14" t="s">
        <v>1967</v>
      </c>
      <c r="G279" s="14" t="s">
        <v>3587</v>
      </c>
      <c r="H279" s="14" t="s">
        <v>1968</v>
      </c>
      <c r="I279" s="15">
        <v>310</v>
      </c>
      <c r="J279" s="77">
        <v>2</v>
      </c>
      <c r="K279" s="92"/>
    </row>
    <row r="280" spans="1:11" ht="20" x14ac:dyDescent="0.25">
      <c r="A280" s="14" t="s">
        <v>1505</v>
      </c>
      <c r="B280" s="14" t="s">
        <v>1969</v>
      </c>
      <c r="C280" s="14" t="s">
        <v>1545</v>
      </c>
      <c r="D280" s="16">
        <v>45762</v>
      </c>
      <c r="E280" s="16"/>
      <c r="F280" s="14" t="s">
        <v>1810</v>
      </c>
      <c r="G280" s="14" t="s">
        <v>3563</v>
      </c>
      <c r="H280" s="14" t="s">
        <v>1701</v>
      </c>
      <c r="I280" s="15">
        <v>1100</v>
      </c>
      <c r="J280" s="77">
        <v>2</v>
      </c>
      <c r="K280" s="92"/>
    </row>
    <row r="281" spans="1:11" ht="20" x14ac:dyDescent="0.25">
      <c r="A281" s="14" t="s">
        <v>1505</v>
      </c>
      <c r="B281" s="14" t="s">
        <v>1970</v>
      </c>
      <c r="C281" s="14" t="s">
        <v>1889</v>
      </c>
      <c r="D281" s="16">
        <v>45763</v>
      </c>
      <c r="E281" s="16"/>
      <c r="F281" s="14" t="s">
        <v>1810</v>
      </c>
      <c r="G281" s="14" t="s">
        <v>3559</v>
      </c>
      <c r="H281" s="14" t="s">
        <v>1684</v>
      </c>
      <c r="I281" s="15">
        <v>350</v>
      </c>
      <c r="J281" s="77">
        <v>2</v>
      </c>
      <c r="K281" s="92"/>
    </row>
    <row r="282" spans="1:11" ht="20" x14ac:dyDescent="0.25">
      <c r="A282" s="14" t="s">
        <v>1505</v>
      </c>
      <c r="B282" s="14" t="s">
        <v>1971</v>
      </c>
      <c r="C282" s="14" t="s">
        <v>1972</v>
      </c>
      <c r="D282" s="16">
        <v>45790</v>
      </c>
      <c r="E282" s="16"/>
      <c r="F282" s="14" t="s">
        <v>1973</v>
      </c>
      <c r="G282" s="14" t="s">
        <v>3537</v>
      </c>
      <c r="H282" s="14" t="s">
        <v>1615</v>
      </c>
      <c r="I282" s="15">
        <v>1283.72</v>
      </c>
      <c r="J282" s="77">
        <v>2</v>
      </c>
      <c r="K282" s="92"/>
    </row>
    <row r="283" spans="1:11" ht="20" x14ac:dyDescent="0.25">
      <c r="A283" s="14" t="s">
        <v>1505</v>
      </c>
      <c r="B283" s="14" t="s">
        <v>1974</v>
      </c>
      <c r="C283" s="14" t="s">
        <v>1975</v>
      </c>
      <c r="D283" s="16">
        <v>45763</v>
      </c>
      <c r="E283" s="16"/>
      <c r="F283" s="14" t="s">
        <v>1976</v>
      </c>
      <c r="G283" s="14" t="s">
        <v>3575</v>
      </c>
      <c r="H283" s="14" t="s">
        <v>1774</v>
      </c>
      <c r="I283" s="15">
        <v>500</v>
      </c>
      <c r="J283" s="77">
        <v>2</v>
      </c>
      <c r="K283" s="92"/>
    </row>
    <row r="284" spans="1:11" ht="20" x14ac:dyDescent="0.25">
      <c r="A284" s="14" t="s">
        <v>1505</v>
      </c>
      <c r="B284" s="14" t="s">
        <v>1977</v>
      </c>
      <c r="C284" s="14" t="s">
        <v>1572</v>
      </c>
      <c r="D284" s="16">
        <v>45763</v>
      </c>
      <c r="E284" s="16"/>
      <c r="F284" s="14" t="s">
        <v>1976</v>
      </c>
      <c r="G284" s="14" t="s">
        <v>3520</v>
      </c>
      <c r="H284" s="14" t="s">
        <v>1554</v>
      </c>
      <c r="I284" s="15">
        <v>400</v>
      </c>
      <c r="J284" s="77">
        <v>2</v>
      </c>
      <c r="K284" s="92"/>
    </row>
    <row r="285" spans="1:11" ht="20" x14ac:dyDescent="0.25">
      <c r="A285" s="14" t="s">
        <v>1505</v>
      </c>
      <c r="B285" s="14" t="s">
        <v>1978</v>
      </c>
      <c r="C285" s="14" t="s">
        <v>1545</v>
      </c>
      <c r="D285" s="16">
        <v>45763</v>
      </c>
      <c r="E285" s="16"/>
      <c r="F285" s="14" t="s">
        <v>1976</v>
      </c>
      <c r="G285" s="14" t="s">
        <v>3588</v>
      </c>
      <c r="H285" s="14" t="s">
        <v>1691</v>
      </c>
      <c r="I285" s="15">
        <v>450</v>
      </c>
      <c r="J285" s="77">
        <v>2</v>
      </c>
      <c r="K285" s="92"/>
    </row>
    <row r="286" spans="1:11" ht="12.5" x14ac:dyDescent="0.25">
      <c r="A286" s="14" t="s">
        <v>1505</v>
      </c>
      <c r="B286" s="14" t="s">
        <v>1979</v>
      </c>
      <c r="C286" s="14" t="s">
        <v>1980</v>
      </c>
      <c r="D286" s="16">
        <v>45763</v>
      </c>
      <c r="E286" s="16"/>
      <c r="F286" s="14" t="s">
        <v>1981</v>
      </c>
      <c r="G286" s="14" t="s">
        <v>3569</v>
      </c>
      <c r="H286" s="14" t="s">
        <v>1727</v>
      </c>
      <c r="I286" s="15">
        <v>1016</v>
      </c>
      <c r="J286" s="77">
        <v>3</v>
      </c>
      <c r="K286" s="92"/>
    </row>
    <row r="287" spans="1:11" ht="12.5" x14ac:dyDescent="0.25">
      <c r="A287" s="14" t="s">
        <v>1505</v>
      </c>
      <c r="B287" s="14" t="s">
        <v>1982</v>
      </c>
      <c r="C287" s="14" t="s">
        <v>1983</v>
      </c>
      <c r="D287" s="16">
        <v>45763</v>
      </c>
      <c r="E287" s="16"/>
      <c r="F287" s="14" t="s">
        <v>3449</v>
      </c>
      <c r="G287" s="14" t="s">
        <v>3569</v>
      </c>
      <c r="H287" s="14" t="s">
        <v>1727</v>
      </c>
      <c r="I287" s="15">
        <v>2277</v>
      </c>
      <c r="J287" s="77">
        <v>2</v>
      </c>
      <c r="K287" s="92"/>
    </row>
    <row r="288" spans="1:11" ht="20" x14ac:dyDescent="0.25">
      <c r="A288" s="14" t="s">
        <v>1505</v>
      </c>
      <c r="B288" s="14" t="s">
        <v>1984</v>
      </c>
      <c r="C288" s="14" t="s">
        <v>1985</v>
      </c>
      <c r="D288" s="16">
        <v>45776</v>
      </c>
      <c r="E288" s="16"/>
      <c r="F288" s="14" t="s">
        <v>1986</v>
      </c>
      <c r="G288" s="14" t="s">
        <v>3589</v>
      </c>
      <c r="H288" s="14" t="s">
        <v>1987</v>
      </c>
      <c r="I288" s="15">
        <v>1938</v>
      </c>
      <c r="J288" s="77">
        <v>3</v>
      </c>
      <c r="K288" s="92"/>
    </row>
    <row r="289" spans="1:11" ht="20" x14ac:dyDescent="0.25">
      <c r="A289" s="14" t="s">
        <v>1505</v>
      </c>
      <c r="B289" s="14" t="s">
        <v>1988</v>
      </c>
      <c r="C289" s="14" t="s">
        <v>1989</v>
      </c>
      <c r="D289" s="16">
        <v>45776</v>
      </c>
      <c r="E289" s="16"/>
      <c r="F289" s="14" t="s">
        <v>1990</v>
      </c>
      <c r="G289" s="14" t="s">
        <v>3590</v>
      </c>
      <c r="H289" s="14" t="s">
        <v>1991</v>
      </c>
      <c r="I289" s="15">
        <v>365.93</v>
      </c>
      <c r="J289" s="77">
        <v>2</v>
      </c>
      <c r="K289" s="92"/>
    </row>
    <row r="290" spans="1:11" ht="20" x14ac:dyDescent="0.25">
      <c r="A290" s="14" t="s">
        <v>1505</v>
      </c>
      <c r="B290" s="14" t="s">
        <v>1992</v>
      </c>
      <c r="C290" s="14" t="s">
        <v>1993</v>
      </c>
      <c r="D290" s="16">
        <v>45776</v>
      </c>
      <c r="E290" s="16"/>
      <c r="F290" s="14" t="s">
        <v>1994</v>
      </c>
      <c r="G290" s="14" t="s">
        <v>3578</v>
      </c>
      <c r="H290" s="14" t="s">
        <v>1800</v>
      </c>
      <c r="I290" s="15">
        <v>1636</v>
      </c>
      <c r="J290" s="77">
        <v>3</v>
      </c>
      <c r="K290" s="92"/>
    </row>
    <row r="291" spans="1:11" ht="20" x14ac:dyDescent="0.25">
      <c r="A291" s="14" t="s">
        <v>1505</v>
      </c>
      <c r="B291" s="14" t="s">
        <v>1995</v>
      </c>
      <c r="C291" s="14" t="s">
        <v>1996</v>
      </c>
      <c r="D291" s="16">
        <v>45776</v>
      </c>
      <c r="E291" s="16"/>
      <c r="F291" s="14" t="s">
        <v>1997</v>
      </c>
      <c r="G291" s="14" t="s">
        <v>3581</v>
      </c>
      <c r="H291" s="14" t="s">
        <v>1820</v>
      </c>
      <c r="I291" s="15">
        <v>2527.04</v>
      </c>
      <c r="J291" s="77">
        <v>3</v>
      </c>
      <c r="K291" s="92"/>
    </row>
    <row r="292" spans="1:11" ht="30" x14ac:dyDescent="0.25">
      <c r="A292" s="14" t="s">
        <v>1505</v>
      </c>
      <c r="B292" s="14" t="s">
        <v>1998</v>
      </c>
      <c r="C292" s="14" t="s">
        <v>1999</v>
      </c>
      <c r="D292" s="16">
        <v>45770</v>
      </c>
      <c r="E292" s="16"/>
      <c r="F292" s="14" t="s">
        <v>3830</v>
      </c>
      <c r="G292" s="14"/>
      <c r="H292" s="14" t="s">
        <v>2000</v>
      </c>
      <c r="I292" s="15">
        <v>10860</v>
      </c>
      <c r="J292" s="77">
        <v>3</v>
      </c>
      <c r="K292" s="92"/>
    </row>
    <row r="293" spans="1:11" ht="20" x14ac:dyDescent="0.25">
      <c r="A293" s="14" t="s">
        <v>1505</v>
      </c>
      <c r="B293" s="14" t="s">
        <v>2001</v>
      </c>
      <c r="C293" s="14" t="s">
        <v>1657</v>
      </c>
      <c r="D293" s="16">
        <v>45776</v>
      </c>
      <c r="E293" s="16"/>
      <c r="F293" s="14" t="s">
        <v>2002</v>
      </c>
      <c r="G293" s="14" t="s">
        <v>3591</v>
      </c>
      <c r="H293" s="14" t="s">
        <v>1701</v>
      </c>
      <c r="I293" s="15">
        <v>210</v>
      </c>
      <c r="J293" s="77">
        <v>2</v>
      </c>
      <c r="K293" s="92"/>
    </row>
    <row r="294" spans="1:11" ht="20" x14ac:dyDescent="0.25">
      <c r="A294" s="14" t="s">
        <v>1505</v>
      </c>
      <c r="B294" s="14" t="s">
        <v>2003</v>
      </c>
      <c r="C294" s="14" t="s">
        <v>2004</v>
      </c>
      <c r="D294" s="16">
        <v>45776</v>
      </c>
      <c r="E294" s="16"/>
      <c r="F294" s="14" t="s">
        <v>2005</v>
      </c>
      <c r="G294" s="14" t="s">
        <v>3592</v>
      </c>
      <c r="H294" s="14" t="s">
        <v>2006</v>
      </c>
      <c r="I294" s="15">
        <v>55.59</v>
      </c>
      <c r="J294" s="77">
        <v>3</v>
      </c>
      <c r="K294" s="92"/>
    </row>
    <row r="295" spans="1:11" ht="20" x14ac:dyDescent="0.25">
      <c r="A295" s="14" t="s">
        <v>1505</v>
      </c>
      <c r="B295" s="14" t="s">
        <v>2007</v>
      </c>
      <c r="C295" s="14" t="s">
        <v>1545</v>
      </c>
      <c r="D295" s="16">
        <v>45776</v>
      </c>
      <c r="E295" s="16"/>
      <c r="F295" s="14" t="s">
        <v>1810</v>
      </c>
      <c r="G295" s="14" t="s">
        <v>3593</v>
      </c>
      <c r="H295" s="14" t="s">
        <v>2008</v>
      </c>
      <c r="I295" s="15">
        <v>300</v>
      </c>
      <c r="J295" s="77">
        <v>2</v>
      </c>
      <c r="K295" s="92"/>
    </row>
    <row r="296" spans="1:11" ht="30" x14ac:dyDescent="0.25">
      <c r="A296" s="14" t="s">
        <v>1505</v>
      </c>
      <c r="B296" s="14" t="s">
        <v>2009</v>
      </c>
      <c r="C296" s="14" t="s">
        <v>3749</v>
      </c>
      <c r="D296" s="16">
        <v>45727</v>
      </c>
      <c r="E296" s="16"/>
      <c r="F296" s="14" t="s">
        <v>2010</v>
      </c>
      <c r="G296" s="14" t="s">
        <v>3594</v>
      </c>
      <c r="H296" s="14" t="s">
        <v>2011</v>
      </c>
      <c r="I296" s="15">
        <v>1064</v>
      </c>
      <c r="J296" s="77">
        <v>3</v>
      </c>
      <c r="K296" s="92"/>
    </row>
    <row r="297" spans="1:11" ht="30" x14ac:dyDescent="0.25">
      <c r="A297" s="14" t="s">
        <v>1505</v>
      </c>
      <c r="B297" s="14" t="s">
        <v>2012</v>
      </c>
      <c r="C297" s="14" t="s">
        <v>2013</v>
      </c>
      <c r="D297" s="16">
        <v>45784</v>
      </c>
      <c r="E297" s="16"/>
      <c r="F297" s="14" t="s">
        <v>2014</v>
      </c>
      <c r="G297" s="14" t="s">
        <v>3594</v>
      </c>
      <c r="H297" s="14" t="s">
        <v>2011</v>
      </c>
      <c r="I297" s="15">
        <v>3722.1</v>
      </c>
      <c r="J297" s="77">
        <v>3</v>
      </c>
      <c r="K297" s="92"/>
    </row>
    <row r="298" spans="1:11" ht="20" x14ac:dyDescent="0.25">
      <c r="A298" s="14" t="s">
        <v>1505</v>
      </c>
      <c r="B298" s="14" t="s">
        <v>2015</v>
      </c>
      <c r="C298" s="14" t="s">
        <v>3785</v>
      </c>
      <c r="D298" s="16">
        <v>45750</v>
      </c>
      <c r="E298" s="16"/>
      <c r="F298" s="14" t="s">
        <v>2016</v>
      </c>
      <c r="G298" s="14"/>
      <c r="H298" s="14" t="s">
        <v>1633</v>
      </c>
      <c r="I298" s="15">
        <v>168.4</v>
      </c>
      <c r="J298" s="77">
        <v>3</v>
      </c>
      <c r="K298" s="92"/>
    </row>
    <row r="299" spans="1:11" ht="30" x14ac:dyDescent="0.25">
      <c r="A299" s="14" t="s">
        <v>1505</v>
      </c>
      <c r="B299" s="14" t="s">
        <v>2015</v>
      </c>
      <c r="C299" s="14" t="s">
        <v>3786</v>
      </c>
      <c r="D299" s="16">
        <v>45750</v>
      </c>
      <c r="E299" s="16"/>
      <c r="F299" s="14" t="s">
        <v>2017</v>
      </c>
      <c r="G299" s="14"/>
      <c r="H299" s="14" t="s">
        <v>1599</v>
      </c>
      <c r="I299" s="15">
        <v>335.55</v>
      </c>
      <c r="J299" s="77">
        <v>2</v>
      </c>
      <c r="K299" s="92"/>
    </row>
    <row r="300" spans="1:11" ht="30" x14ac:dyDescent="0.25">
      <c r="A300" s="14" t="s">
        <v>1505</v>
      </c>
      <c r="B300" s="14" t="s">
        <v>2015</v>
      </c>
      <c r="C300" s="14" t="s">
        <v>3787</v>
      </c>
      <c r="D300" s="16">
        <v>45754</v>
      </c>
      <c r="E300" s="16"/>
      <c r="F300" s="14" t="s">
        <v>2018</v>
      </c>
      <c r="G300" s="14"/>
      <c r="H300" s="14" t="s">
        <v>1564</v>
      </c>
      <c r="I300" s="15">
        <v>2848.52</v>
      </c>
      <c r="J300" s="77">
        <v>2</v>
      </c>
      <c r="K300" s="92"/>
    </row>
    <row r="301" spans="1:11" ht="30" x14ac:dyDescent="0.25">
      <c r="A301" s="14" t="s">
        <v>1505</v>
      </c>
      <c r="B301" s="14" t="s">
        <v>2015</v>
      </c>
      <c r="C301" s="14" t="s">
        <v>3788</v>
      </c>
      <c r="D301" s="16">
        <v>45762</v>
      </c>
      <c r="E301" s="16"/>
      <c r="F301" s="14" t="s">
        <v>2019</v>
      </c>
      <c r="G301" s="14"/>
      <c r="H301" s="14" t="s">
        <v>2020</v>
      </c>
      <c r="I301" s="15">
        <v>3766.8</v>
      </c>
      <c r="J301" s="77">
        <v>3</v>
      </c>
      <c r="K301" s="92"/>
    </row>
    <row r="302" spans="1:11" ht="12.5" x14ac:dyDescent="0.25">
      <c r="A302" s="14" t="s">
        <v>1505</v>
      </c>
      <c r="B302" s="14" t="s">
        <v>2015</v>
      </c>
      <c r="C302" s="14" t="s">
        <v>3789</v>
      </c>
      <c r="D302" s="16">
        <v>45777</v>
      </c>
      <c r="E302" s="16"/>
      <c r="F302" s="14" t="s">
        <v>2021</v>
      </c>
      <c r="G302" s="14"/>
      <c r="H302" s="14" t="s">
        <v>2022</v>
      </c>
      <c r="I302" s="15">
        <v>12555.22</v>
      </c>
      <c r="J302" s="77">
        <v>4</v>
      </c>
      <c r="K302" s="92"/>
    </row>
    <row r="303" spans="1:11" ht="20" x14ac:dyDescent="0.25">
      <c r="A303" s="14" t="s">
        <v>1505</v>
      </c>
      <c r="B303" s="14" t="s">
        <v>2015</v>
      </c>
      <c r="C303" s="14" t="s">
        <v>1534</v>
      </c>
      <c r="D303" s="16">
        <v>45777</v>
      </c>
      <c r="E303" s="16"/>
      <c r="F303" s="14" t="s">
        <v>2023</v>
      </c>
      <c r="G303" s="14"/>
      <c r="H303" s="14" t="s">
        <v>1738</v>
      </c>
      <c r="I303" s="15">
        <v>9657.7000000000007</v>
      </c>
      <c r="J303" s="77">
        <v>4</v>
      </c>
      <c r="K303" s="92"/>
    </row>
    <row r="304" spans="1:11" ht="20" x14ac:dyDescent="0.25">
      <c r="A304" s="14" t="s">
        <v>1505</v>
      </c>
      <c r="B304" s="14" t="s">
        <v>2015</v>
      </c>
      <c r="C304" s="14" t="s">
        <v>1604</v>
      </c>
      <c r="D304" s="16">
        <v>45777</v>
      </c>
      <c r="E304" s="16"/>
      <c r="F304" s="14" t="s">
        <v>2024</v>
      </c>
      <c r="G304" s="14"/>
      <c r="H304" s="14" t="s">
        <v>1738</v>
      </c>
      <c r="I304" s="15">
        <v>11492.94</v>
      </c>
      <c r="J304" s="77">
        <v>4</v>
      </c>
      <c r="K304" s="92"/>
    </row>
    <row r="305" spans="1:11" ht="20" x14ac:dyDescent="0.25">
      <c r="A305" s="14" t="s">
        <v>1505</v>
      </c>
      <c r="B305" s="14" t="s">
        <v>2015</v>
      </c>
      <c r="C305" s="14" t="s">
        <v>1604</v>
      </c>
      <c r="D305" s="16">
        <v>45777</v>
      </c>
      <c r="E305" s="16"/>
      <c r="F305" s="14" t="s">
        <v>2025</v>
      </c>
      <c r="G305" s="14"/>
      <c r="H305" s="14" t="s">
        <v>2026</v>
      </c>
      <c r="I305" s="15">
        <v>2014.51</v>
      </c>
      <c r="J305" s="77">
        <v>2</v>
      </c>
      <c r="K305" s="92"/>
    </row>
    <row r="306" spans="1:11" ht="12.5" x14ac:dyDescent="0.25">
      <c r="A306" s="14" t="s">
        <v>1505</v>
      </c>
      <c r="B306" s="14" t="s">
        <v>2015</v>
      </c>
      <c r="C306" s="14" t="s">
        <v>1604</v>
      </c>
      <c r="D306" s="16">
        <v>45777</v>
      </c>
      <c r="E306" s="16"/>
      <c r="F306" s="14" t="s">
        <v>2027</v>
      </c>
      <c r="G306" s="14"/>
      <c r="H306" s="14" t="s">
        <v>1736</v>
      </c>
      <c r="I306" s="15">
        <v>361.67</v>
      </c>
      <c r="J306" s="77">
        <v>2</v>
      </c>
      <c r="K306" s="92"/>
    </row>
    <row r="307" spans="1:11" ht="20" x14ac:dyDescent="0.25">
      <c r="A307" s="14" t="s">
        <v>1505</v>
      </c>
      <c r="B307" s="14" t="s">
        <v>2015</v>
      </c>
      <c r="C307" s="14" t="s">
        <v>1604</v>
      </c>
      <c r="D307" s="16">
        <v>45777</v>
      </c>
      <c r="E307" s="16"/>
      <c r="F307" s="14" t="s">
        <v>2028</v>
      </c>
      <c r="G307" s="14"/>
      <c r="H307" s="14" t="s">
        <v>2029</v>
      </c>
      <c r="I307" s="15">
        <v>2682.56</v>
      </c>
      <c r="J307" s="77">
        <v>2</v>
      </c>
      <c r="K307" s="92"/>
    </row>
    <row r="308" spans="1:11" ht="30" x14ac:dyDescent="0.25">
      <c r="A308" s="14" t="s">
        <v>1505</v>
      </c>
      <c r="B308" s="14" t="s">
        <v>2030</v>
      </c>
      <c r="C308" s="14" t="s">
        <v>2031</v>
      </c>
      <c r="D308" s="16">
        <v>45784</v>
      </c>
      <c r="E308" s="16"/>
      <c r="F308" s="14" t="s">
        <v>2032</v>
      </c>
      <c r="G308" s="14" t="s">
        <v>3572</v>
      </c>
      <c r="H308" s="14" t="s">
        <v>1762</v>
      </c>
      <c r="I308" s="15">
        <v>800</v>
      </c>
      <c r="J308" s="77">
        <v>2</v>
      </c>
      <c r="K308" s="92"/>
    </row>
    <row r="309" spans="1:11" ht="30" x14ac:dyDescent="0.25">
      <c r="A309" s="14" t="s">
        <v>1505</v>
      </c>
      <c r="B309" s="14" t="s">
        <v>2033</v>
      </c>
      <c r="C309" s="14" t="s">
        <v>2034</v>
      </c>
      <c r="D309" s="16">
        <v>45784</v>
      </c>
      <c r="E309" s="16"/>
      <c r="F309" s="14" t="s">
        <v>2035</v>
      </c>
      <c r="G309" s="14" t="s">
        <v>3572</v>
      </c>
      <c r="H309" s="14" t="s">
        <v>1762</v>
      </c>
      <c r="I309" s="15">
        <v>1000</v>
      </c>
      <c r="J309" s="77">
        <v>2</v>
      </c>
      <c r="K309" s="92"/>
    </row>
    <row r="310" spans="1:11" ht="20" x14ac:dyDescent="0.25">
      <c r="A310" s="14" t="s">
        <v>1505</v>
      </c>
      <c r="B310" s="14" t="s">
        <v>3762</v>
      </c>
      <c r="C310" s="14" t="s">
        <v>3763</v>
      </c>
      <c r="D310" s="16">
        <v>45700</v>
      </c>
      <c r="E310" s="16"/>
      <c r="F310" s="14" t="s">
        <v>3761</v>
      </c>
      <c r="G310" s="14" t="s">
        <v>3579</v>
      </c>
      <c r="H310" s="14" t="s">
        <v>3764</v>
      </c>
      <c r="I310" s="15">
        <v>400</v>
      </c>
      <c r="J310" s="77">
        <v>2</v>
      </c>
      <c r="K310" s="92"/>
    </row>
    <row r="311" spans="1:11" ht="20" x14ac:dyDescent="0.25">
      <c r="A311" s="14" t="s">
        <v>1505</v>
      </c>
      <c r="B311" s="14" t="s">
        <v>2036</v>
      </c>
      <c r="C311" s="14" t="s">
        <v>2037</v>
      </c>
      <c r="D311" s="16">
        <v>45790</v>
      </c>
      <c r="E311" s="16"/>
      <c r="F311" s="14" t="s">
        <v>2038</v>
      </c>
      <c r="G311" s="14" t="s">
        <v>3537</v>
      </c>
      <c r="H311" s="14" t="s">
        <v>1615</v>
      </c>
      <c r="I311" s="15">
        <v>180</v>
      </c>
      <c r="J311" s="77">
        <v>2</v>
      </c>
      <c r="K311" s="92"/>
    </row>
    <row r="312" spans="1:11" ht="30" x14ac:dyDescent="0.25">
      <c r="A312" s="14" t="s">
        <v>1505</v>
      </c>
      <c r="B312" s="14" t="s">
        <v>2039</v>
      </c>
      <c r="C312" s="14" t="s">
        <v>2040</v>
      </c>
      <c r="D312" s="16">
        <v>45784</v>
      </c>
      <c r="E312" s="16"/>
      <c r="F312" s="14" t="s">
        <v>2041</v>
      </c>
      <c r="G312" s="14" t="s">
        <v>3571</v>
      </c>
      <c r="H312" s="14" t="s">
        <v>1758</v>
      </c>
      <c r="I312" s="15">
        <v>850</v>
      </c>
      <c r="J312" s="77">
        <v>4</v>
      </c>
      <c r="K312" s="92"/>
    </row>
    <row r="313" spans="1:11" ht="20" x14ac:dyDescent="0.25">
      <c r="A313" s="14" t="s">
        <v>1505</v>
      </c>
      <c r="B313" s="14" t="s">
        <v>2042</v>
      </c>
      <c r="C313" s="14" t="s">
        <v>2043</v>
      </c>
      <c r="D313" s="16">
        <v>45790</v>
      </c>
      <c r="E313" s="16"/>
      <c r="F313" s="14" t="s">
        <v>2044</v>
      </c>
      <c r="G313" s="14" t="s">
        <v>3595</v>
      </c>
      <c r="H313" s="14" t="s">
        <v>2045</v>
      </c>
      <c r="I313" s="15">
        <v>1120.28</v>
      </c>
      <c r="J313" s="77">
        <v>4</v>
      </c>
      <c r="K313" s="92"/>
    </row>
    <row r="314" spans="1:11" ht="20" x14ac:dyDescent="0.25">
      <c r="A314" s="14" t="s">
        <v>1505</v>
      </c>
      <c r="B314" s="14" t="s">
        <v>2046</v>
      </c>
      <c r="C314" s="14" t="s">
        <v>2047</v>
      </c>
      <c r="D314" s="16">
        <v>45784</v>
      </c>
      <c r="E314" s="16"/>
      <c r="F314" s="14" t="s">
        <v>2048</v>
      </c>
      <c r="G314" s="14" t="s">
        <v>3596</v>
      </c>
      <c r="H314" s="14" t="s">
        <v>2049</v>
      </c>
      <c r="I314" s="15">
        <v>1000</v>
      </c>
      <c r="J314" s="77">
        <v>3</v>
      </c>
      <c r="K314" s="92"/>
    </row>
    <row r="315" spans="1:11" ht="20" x14ac:dyDescent="0.25">
      <c r="A315" s="14" t="s">
        <v>1505</v>
      </c>
      <c r="B315" s="14" t="s">
        <v>2050</v>
      </c>
      <c r="C315" s="14" t="s">
        <v>2051</v>
      </c>
      <c r="D315" s="16">
        <v>45784</v>
      </c>
      <c r="E315" s="16"/>
      <c r="F315" s="14" t="s">
        <v>2052</v>
      </c>
      <c r="G315" s="14" t="s">
        <v>3596</v>
      </c>
      <c r="H315" s="14" t="s">
        <v>2049</v>
      </c>
      <c r="I315" s="15">
        <v>2500</v>
      </c>
      <c r="J315" s="77">
        <v>3</v>
      </c>
      <c r="K315" s="92"/>
    </row>
    <row r="316" spans="1:11" ht="20" x14ac:dyDescent="0.25">
      <c r="A316" s="14" t="s">
        <v>1505</v>
      </c>
      <c r="B316" s="14" t="s">
        <v>2053</v>
      </c>
      <c r="C316" s="14" t="s">
        <v>2054</v>
      </c>
      <c r="D316" s="16">
        <v>45784</v>
      </c>
      <c r="E316" s="16"/>
      <c r="F316" s="14" t="s">
        <v>2055</v>
      </c>
      <c r="G316" s="14" t="s">
        <v>3576</v>
      </c>
      <c r="H316" s="14" t="s">
        <v>1509</v>
      </c>
      <c r="I316" s="15">
        <v>800</v>
      </c>
      <c r="J316" s="77">
        <v>2</v>
      </c>
      <c r="K316" s="92"/>
    </row>
    <row r="317" spans="1:11" ht="30" x14ac:dyDescent="0.25">
      <c r="A317" s="14" t="s">
        <v>1505</v>
      </c>
      <c r="B317" s="14" t="s">
        <v>2056</v>
      </c>
      <c r="C317" s="14" t="s">
        <v>2057</v>
      </c>
      <c r="D317" s="16">
        <v>45784</v>
      </c>
      <c r="E317" s="16"/>
      <c r="F317" s="14" t="s">
        <v>2058</v>
      </c>
      <c r="G317" s="14" t="s">
        <v>3597</v>
      </c>
      <c r="H317" s="14" t="s">
        <v>2059</v>
      </c>
      <c r="I317" s="15">
        <v>965</v>
      </c>
      <c r="J317" s="77">
        <v>3</v>
      </c>
      <c r="K317" s="92"/>
    </row>
    <row r="318" spans="1:11" ht="20" x14ac:dyDescent="0.25">
      <c r="A318" s="14" t="s">
        <v>1505</v>
      </c>
      <c r="B318" s="14" t="s">
        <v>2060</v>
      </c>
      <c r="C318" s="14" t="s">
        <v>2061</v>
      </c>
      <c r="D318" s="16">
        <v>45784</v>
      </c>
      <c r="E318" s="16"/>
      <c r="F318" s="14" t="s">
        <v>2062</v>
      </c>
      <c r="G318" s="14" t="s">
        <v>3598</v>
      </c>
      <c r="H318" s="14" t="s">
        <v>2063</v>
      </c>
      <c r="I318" s="15">
        <v>1600</v>
      </c>
      <c r="J318" s="77">
        <v>3</v>
      </c>
      <c r="K318" s="92"/>
    </row>
    <row r="319" spans="1:11" ht="30" x14ac:dyDescent="0.25">
      <c r="A319" s="14" t="s">
        <v>1505</v>
      </c>
      <c r="B319" s="14" t="s">
        <v>2064</v>
      </c>
      <c r="C319" s="14" t="s">
        <v>2065</v>
      </c>
      <c r="D319" s="16">
        <v>45784</v>
      </c>
      <c r="E319" s="16"/>
      <c r="F319" s="14" t="s">
        <v>2066</v>
      </c>
      <c r="G319" s="14" t="s">
        <v>3507</v>
      </c>
      <c r="H319" s="14" t="s">
        <v>1588</v>
      </c>
      <c r="I319" s="15">
        <v>800</v>
      </c>
      <c r="J319" s="77">
        <v>2</v>
      </c>
      <c r="K319" s="92"/>
    </row>
    <row r="320" spans="1:11" ht="20" x14ac:dyDescent="0.25">
      <c r="A320" s="14" t="s">
        <v>1505</v>
      </c>
      <c r="B320" s="14" t="s">
        <v>2067</v>
      </c>
      <c r="C320" s="14" t="s">
        <v>1949</v>
      </c>
      <c r="D320" s="16">
        <v>45790</v>
      </c>
      <c r="E320" s="16"/>
      <c r="F320" s="14" t="s">
        <v>2068</v>
      </c>
      <c r="G320" s="14" t="s">
        <v>3579</v>
      </c>
      <c r="H320" s="14" t="s">
        <v>1521</v>
      </c>
      <c r="I320" s="15">
        <v>400</v>
      </c>
      <c r="J320" s="77">
        <v>2</v>
      </c>
      <c r="K320" s="92"/>
    </row>
    <row r="321" spans="1:11" ht="20" x14ac:dyDescent="0.25">
      <c r="A321" s="14" t="s">
        <v>1505</v>
      </c>
      <c r="B321" s="14" t="s">
        <v>2069</v>
      </c>
      <c r="C321" s="14" t="s">
        <v>2070</v>
      </c>
      <c r="D321" s="16">
        <v>45784</v>
      </c>
      <c r="E321" s="16"/>
      <c r="F321" s="14" t="s">
        <v>1837</v>
      </c>
      <c r="G321" s="14" t="s">
        <v>3566</v>
      </c>
      <c r="H321" s="14" t="s">
        <v>1709</v>
      </c>
      <c r="I321" s="15">
        <v>1000</v>
      </c>
      <c r="J321" s="77">
        <v>2</v>
      </c>
      <c r="K321" s="92"/>
    </row>
    <row r="322" spans="1:11" ht="20" x14ac:dyDescent="0.25">
      <c r="A322" s="14" t="s">
        <v>1505</v>
      </c>
      <c r="B322" s="14" t="s">
        <v>2071</v>
      </c>
      <c r="C322" s="14" t="s">
        <v>2072</v>
      </c>
      <c r="D322" s="16">
        <v>45784</v>
      </c>
      <c r="E322" s="16"/>
      <c r="F322" s="14" t="s">
        <v>2073</v>
      </c>
      <c r="G322" s="14" t="s">
        <v>3599</v>
      </c>
      <c r="H322" s="14" t="s">
        <v>2074</v>
      </c>
      <c r="I322" s="15">
        <v>51.2</v>
      </c>
      <c r="J322" s="77">
        <v>3</v>
      </c>
      <c r="K322" s="92"/>
    </row>
    <row r="323" spans="1:11" ht="20" x14ac:dyDescent="0.25">
      <c r="A323" s="14" t="s">
        <v>1505</v>
      </c>
      <c r="B323" s="14" t="s">
        <v>2075</v>
      </c>
      <c r="C323" s="14" t="s">
        <v>1657</v>
      </c>
      <c r="D323" s="16">
        <v>45790</v>
      </c>
      <c r="E323" s="16"/>
      <c r="F323" s="14" t="s">
        <v>2068</v>
      </c>
      <c r="G323" s="14" t="s">
        <v>3516</v>
      </c>
      <c r="H323" s="14" t="s">
        <v>1543</v>
      </c>
      <c r="I323" s="15">
        <v>800.89</v>
      </c>
      <c r="J323" s="77">
        <v>2</v>
      </c>
      <c r="K323" s="92"/>
    </row>
    <row r="324" spans="1:11" ht="20" x14ac:dyDescent="0.25">
      <c r="A324" s="14" t="s">
        <v>1505</v>
      </c>
      <c r="B324" s="14" t="s">
        <v>2076</v>
      </c>
      <c r="C324" s="14" t="s">
        <v>1545</v>
      </c>
      <c r="D324" s="16">
        <v>45790</v>
      </c>
      <c r="E324" s="16"/>
      <c r="F324" s="14" t="s">
        <v>1810</v>
      </c>
      <c r="G324" s="14" t="s">
        <v>3515</v>
      </c>
      <c r="H324" s="14" t="s">
        <v>1539</v>
      </c>
      <c r="I324" s="15">
        <v>400</v>
      </c>
      <c r="J324" s="77">
        <v>2</v>
      </c>
      <c r="K324" s="92"/>
    </row>
    <row r="325" spans="1:11" ht="20" x14ac:dyDescent="0.25">
      <c r="A325" s="14" t="s">
        <v>1505</v>
      </c>
      <c r="B325" s="14" t="s">
        <v>2077</v>
      </c>
      <c r="C325" s="14" t="s">
        <v>2078</v>
      </c>
      <c r="D325" s="16">
        <v>45784</v>
      </c>
      <c r="E325" s="16"/>
      <c r="F325" s="14" t="s">
        <v>2079</v>
      </c>
      <c r="G325" s="14" t="s">
        <v>3585</v>
      </c>
      <c r="H325" s="14" t="s">
        <v>1951</v>
      </c>
      <c r="I325" s="15">
        <v>135</v>
      </c>
      <c r="J325" s="77">
        <v>3</v>
      </c>
      <c r="K325" s="92"/>
    </row>
    <row r="326" spans="1:11" ht="20" x14ac:dyDescent="0.25">
      <c r="A326" s="14" t="s">
        <v>1505</v>
      </c>
      <c r="B326" s="14" t="s">
        <v>2080</v>
      </c>
      <c r="C326" s="14" t="s">
        <v>2081</v>
      </c>
      <c r="D326" s="16">
        <v>45790</v>
      </c>
      <c r="E326" s="16"/>
      <c r="F326" s="14" t="s">
        <v>2068</v>
      </c>
      <c r="G326" s="14" t="s">
        <v>3518</v>
      </c>
      <c r="H326" s="14" t="s">
        <v>1549</v>
      </c>
      <c r="I326" s="15">
        <v>1100</v>
      </c>
      <c r="J326" s="77">
        <v>2</v>
      </c>
      <c r="K326" s="92"/>
    </row>
    <row r="327" spans="1:11" ht="20" x14ac:dyDescent="0.25">
      <c r="A327" s="14" t="s">
        <v>1505</v>
      </c>
      <c r="B327" s="14" t="s">
        <v>2082</v>
      </c>
      <c r="C327" s="14" t="s">
        <v>2083</v>
      </c>
      <c r="D327" s="16">
        <v>45790</v>
      </c>
      <c r="E327" s="16"/>
      <c r="F327" s="14" t="s">
        <v>2068</v>
      </c>
      <c r="G327" s="14" t="s">
        <v>3519</v>
      </c>
      <c r="H327" s="14" t="s">
        <v>1551</v>
      </c>
      <c r="I327" s="15">
        <v>400</v>
      </c>
      <c r="J327" s="77">
        <v>2</v>
      </c>
      <c r="K327" s="92"/>
    </row>
    <row r="328" spans="1:11" ht="20" x14ac:dyDescent="0.25">
      <c r="A328" s="14" t="s">
        <v>1505</v>
      </c>
      <c r="B328" s="14" t="s">
        <v>3751</v>
      </c>
      <c r="C328" s="14" t="s">
        <v>2084</v>
      </c>
      <c r="D328" s="16">
        <v>45790</v>
      </c>
      <c r="E328" s="16"/>
      <c r="F328" s="14" t="s">
        <v>2085</v>
      </c>
      <c r="G328" s="14" t="s">
        <v>3600</v>
      </c>
      <c r="H328" s="14" t="s">
        <v>2086</v>
      </c>
      <c r="I328" s="15">
        <v>2900</v>
      </c>
      <c r="J328" s="77">
        <v>3</v>
      </c>
      <c r="K328" s="92"/>
    </row>
    <row r="329" spans="1:11" ht="20" x14ac:dyDescent="0.25">
      <c r="A329" s="14" t="s">
        <v>1505</v>
      </c>
      <c r="B329" s="14" t="s">
        <v>2087</v>
      </c>
      <c r="C329" s="14" t="s">
        <v>1857</v>
      </c>
      <c r="D329" s="16">
        <v>45790</v>
      </c>
      <c r="E329" s="16"/>
      <c r="F329" s="14" t="s">
        <v>2068</v>
      </c>
      <c r="G329" s="14" t="s">
        <v>3531</v>
      </c>
      <c r="H329" s="14" t="s">
        <v>1839</v>
      </c>
      <c r="I329" s="15">
        <v>700</v>
      </c>
      <c r="J329" s="77">
        <v>2</v>
      </c>
      <c r="K329" s="92"/>
    </row>
    <row r="330" spans="1:11" ht="20" x14ac:dyDescent="0.25">
      <c r="A330" s="14" t="s">
        <v>1505</v>
      </c>
      <c r="B330" s="14" t="s">
        <v>2088</v>
      </c>
      <c r="C330" s="14" t="s">
        <v>1519</v>
      </c>
      <c r="D330" s="16">
        <v>45784</v>
      </c>
      <c r="E330" s="16"/>
      <c r="F330" s="14" t="s">
        <v>2089</v>
      </c>
      <c r="G330" s="14" t="s">
        <v>3514</v>
      </c>
      <c r="H330" s="14" t="s">
        <v>1536</v>
      </c>
      <c r="I330" s="15">
        <v>2550</v>
      </c>
      <c r="J330" s="77">
        <v>2</v>
      </c>
      <c r="K330" s="92"/>
    </row>
    <row r="331" spans="1:11" ht="20" x14ac:dyDescent="0.25">
      <c r="A331" s="14" t="s">
        <v>1505</v>
      </c>
      <c r="B331" s="14" t="s">
        <v>2090</v>
      </c>
      <c r="C331" s="14" t="s">
        <v>1686</v>
      </c>
      <c r="D331" s="16">
        <v>45790</v>
      </c>
      <c r="E331" s="16"/>
      <c r="F331" s="14" t="s">
        <v>2068</v>
      </c>
      <c r="G331" s="14" t="s">
        <v>3512</v>
      </c>
      <c r="H331" s="14" t="s">
        <v>1528</v>
      </c>
      <c r="I331" s="15">
        <v>500</v>
      </c>
      <c r="J331" s="77">
        <v>2</v>
      </c>
      <c r="K331" s="92"/>
    </row>
    <row r="332" spans="1:11" ht="20" x14ac:dyDescent="0.25">
      <c r="A332" s="14" t="s">
        <v>1505</v>
      </c>
      <c r="B332" s="14" t="s">
        <v>2091</v>
      </c>
      <c r="C332" s="14" t="s">
        <v>2092</v>
      </c>
      <c r="D332" s="16">
        <v>45790</v>
      </c>
      <c r="E332" s="16"/>
      <c r="F332" s="14" t="s">
        <v>2068</v>
      </c>
      <c r="G332" s="14" t="s">
        <v>3511</v>
      </c>
      <c r="H332" s="14" t="s">
        <v>1525</v>
      </c>
      <c r="I332" s="15">
        <v>400</v>
      </c>
      <c r="J332" s="77">
        <v>2</v>
      </c>
      <c r="K332" s="92"/>
    </row>
    <row r="333" spans="1:11" ht="20" x14ac:dyDescent="0.25">
      <c r="A333" s="14" t="s">
        <v>1505</v>
      </c>
      <c r="B333" s="14" t="s">
        <v>2093</v>
      </c>
      <c r="C333" s="14" t="s">
        <v>1566</v>
      </c>
      <c r="D333" s="16">
        <v>45790</v>
      </c>
      <c r="E333" s="16"/>
      <c r="F333" s="14" t="s">
        <v>1810</v>
      </c>
      <c r="G333" s="14" t="s">
        <v>3529</v>
      </c>
      <c r="H333" s="14" t="s">
        <v>1591</v>
      </c>
      <c r="I333" s="15">
        <v>1100</v>
      </c>
      <c r="J333" s="77">
        <v>2</v>
      </c>
      <c r="K333" s="92"/>
    </row>
    <row r="334" spans="1:11" ht="20" x14ac:dyDescent="0.25">
      <c r="A334" s="14" t="s">
        <v>1505</v>
      </c>
      <c r="B334" s="14" t="s">
        <v>2094</v>
      </c>
      <c r="C334" s="14" t="s">
        <v>2095</v>
      </c>
      <c r="D334" s="16">
        <v>45790</v>
      </c>
      <c r="E334" s="16"/>
      <c r="F334" s="14" t="s">
        <v>2096</v>
      </c>
      <c r="G334" s="14" t="s">
        <v>3578</v>
      </c>
      <c r="H334" s="14" t="s">
        <v>1800</v>
      </c>
      <c r="I334" s="15">
        <v>1036</v>
      </c>
      <c r="J334" s="77">
        <v>3</v>
      </c>
      <c r="K334" s="92"/>
    </row>
    <row r="335" spans="1:11" ht="12.5" x14ac:dyDescent="0.25">
      <c r="A335" s="14" t="s">
        <v>1505</v>
      </c>
      <c r="B335" s="14" t="s">
        <v>2097</v>
      </c>
      <c r="C335" s="14" t="s">
        <v>2098</v>
      </c>
      <c r="D335" s="16">
        <v>45790</v>
      </c>
      <c r="E335" s="16"/>
      <c r="F335" s="14" t="s">
        <v>2099</v>
      </c>
      <c r="G335" s="14" t="s">
        <v>3578</v>
      </c>
      <c r="H335" s="14" t="s">
        <v>1800</v>
      </c>
      <c r="I335" s="15">
        <v>732</v>
      </c>
      <c r="J335" s="77">
        <v>3</v>
      </c>
      <c r="K335" s="92"/>
    </row>
    <row r="336" spans="1:11" ht="20" x14ac:dyDescent="0.25">
      <c r="A336" s="14" t="s">
        <v>1505</v>
      </c>
      <c r="B336" s="14" t="s">
        <v>2100</v>
      </c>
      <c r="C336" s="14" t="s">
        <v>2101</v>
      </c>
      <c r="D336" s="16">
        <v>45790</v>
      </c>
      <c r="E336" s="16"/>
      <c r="F336" s="14" t="s">
        <v>2102</v>
      </c>
      <c r="G336" s="14" t="s">
        <v>3587</v>
      </c>
      <c r="H336" s="14" t="s">
        <v>1968</v>
      </c>
      <c r="I336" s="15">
        <v>900</v>
      </c>
      <c r="J336" s="77">
        <v>3</v>
      </c>
      <c r="K336" s="92"/>
    </row>
    <row r="337" spans="1:11" ht="20" x14ac:dyDescent="0.25">
      <c r="A337" s="14" t="s">
        <v>1505</v>
      </c>
      <c r="B337" s="14" t="s">
        <v>2103</v>
      </c>
      <c r="C337" s="14" t="s">
        <v>2104</v>
      </c>
      <c r="D337" s="16">
        <v>45792</v>
      </c>
      <c r="E337" s="16"/>
      <c r="F337" s="14" t="s">
        <v>2068</v>
      </c>
      <c r="G337" s="14" t="s">
        <v>3529</v>
      </c>
      <c r="H337" s="14" t="s">
        <v>1591</v>
      </c>
      <c r="I337" s="15">
        <v>1100</v>
      </c>
      <c r="J337" s="77">
        <v>2</v>
      </c>
      <c r="K337" s="92"/>
    </row>
    <row r="338" spans="1:11" ht="20" x14ac:dyDescent="0.25">
      <c r="A338" s="14" t="s">
        <v>1505</v>
      </c>
      <c r="B338" s="14" t="s">
        <v>2105</v>
      </c>
      <c r="C338" s="14" t="s">
        <v>2106</v>
      </c>
      <c r="D338" s="16">
        <v>45790</v>
      </c>
      <c r="E338" s="16"/>
      <c r="F338" s="14" t="s">
        <v>2107</v>
      </c>
      <c r="G338" s="14" t="s">
        <v>3533</v>
      </c>
      <c r="H338" s="14" t="s">
        <v>1599</v>
      </c>
      <c r="I338" s="15">
        <v>700</v>
      </c>
      <c r="J338" s="77">
        <v>2</v>
      </c>
      <c r="K338" s="92"/>
    </row>
    <row r="339" spans="1:11" ht="20" x14ac:dyDescent="0.25">
      <c r="A339" s="14" t="s">
        <v>1505</v>
      </c>
      <c r="B339" s="14" t="s">
        <v>2108</v>
      </c>
      <c r="C339" s="14" t="s">
        <v>2109</v>
      </c>
      <c r="D339" s="16">
        <v>45790</v>
      </c>
      <c r="E339" s="16"/>
      <c r="F339" s="14" t="s">
        <v>2068</v>
      </c>
      <c r="G339" s="14" t="s">
        <v>3527</v>
      </c>
      <c r="H339" s="14" t="s">
        <v>1576</v>
      </c>
      <c r="I339" s="15">
        <v>300</v>
      </c>
      <c r="J339" s="77">
        <v>2</v>
      </c>
      <c r="K339" s="92"/>
    </row>
    <row r="340" spans="1:11" ht="20" x14ac:dyDescent="0.25">
      <c r="A340" s="14" t="s">
        <v>1505</v>
      </c>
      <c r="B340" s="14" t="s">
        <v>2110</v>
      </c>
      <c r="C340" s="14" t="s">
        <v>1721</v>
      </c>
      <c r="D340" s="16">
        <v>45788</v>
      </c>
      <c r="E340" s="16"/>
      <c r="F340" s="14" t="s">
        <v>2068</v>
      </c>
      <c r="G340" s="14" t="s">
        <v>3526</v>
      </c>
      <c r="H340" s="14" t="s">
        <v>1573</v>
      </c>
      <c r="I340" s="15">
        <v>1100</v>
      </c>
      <c r="J340" s="77">
        <v>2</v>
      </c>
      <c r="K340" s="92"/>
    </row>
    <row r="341" spans="1:11" ht="30" x14ac:dyDescent="0.25">
      <c r="A341" s="14" t="s">
        <v>1505</v>
      </c>
      <c r="B341" s="14" t="s">
        <v>2111</v>
      </c>
      <c r="C341" s="14" t="s">
        <v>2112</v>
      </c>
      <c r="D341" s="16">
        <v>45792</v>
      </c>
      <c r="E341" s="16"/>
      <c r="F341" s="14" t="s">
        <v>2113</v>
      </c>
      <c r="G341" s="14" t="s">
        <v>3507</v>
      </c>
      <c r="H341" s="14" t="s">
        <v>1588</v>
      </c>
      <c r="I341" s="15">
        <v>800</v>
      </c>
      <c r="J341" s="77">
        <v>2</v>
      </c>
      <c r="K341" s="92"/>
    </row>
    <row r="342" spans="1:11" ht="20" x14ac:dyDescent="0.25">
      <c r="A342" s="14" t="s">
        <v>1505</v>
      </c>
      <c r="B342" s="14" t="s">
        <v>2114</v>
      </c>
      <c r="C342" s="14" t="s">
        <v>1813</v>
      </c>
      <c r="D342" s="16">
        <v>45790</v>
      </c>
      <c r="E342" s="16"/>
      <c r="F342" s="14" t="s">
        <v>2068</v>
      </c>
      <c r="G342" s="14" t="s">
        <v>3559</v>
      </c>
      <c r="H342" s="14" t="s">
        <v>1684</v>
      </c>
      <c r="I342" s="15">
        <v>350</v>
      </c>
      <c r="J342" s="77">
        <v>2</v>
      </c>
      <c r="K342" s="92"/>
    </row>
    <row r="343" spans="1:11" ht="20" x14ac:dyDescent="0.25">
      <c r="A343" s="14" t="s">
        <v>1505</v>
      </c>
      <c r="B343" s="14" t="s">
        <v>2115</v>
      </c>
      <c r="C343" s="14" t="s">
        <v>1657</v>
      </c>
      <c r="D343" s="16">
        <v>45790</v>
      </c>
      <c r="E343" s="16"/>
      <c r="F343" s="14" t="s">
        <v>2116</v>
      </c>
      <c r="G343" s="14" t="s">
        <v>3538</v>
      </c>
      <c r="H343" s="14" t="s">
        <v>1617</v>
      </c>
      <c r="I343" s="15">
        <v>1000</v>
      </c>
      <c r="J343" s="77">
        <v>2</v>
      </c>
      <c r="K343" s="92"/>
    </row>
    <row r="344" spans="1:11" ht="30" x14ac:dyDescent="0.25">
      <c r="A344" s="14" t="s">
        <v>1505</v>
      </c>
      <c r="B344" s="14" t="s">
        <v>2117</v>
      </c>
      <c r="C344" s="14" t="s">
        <v>1857</v>
      </c>
      <c r="D344" s="16">
        <v>45790</v>
      </c>
      <c r="E344" s="16"/>
      <c r="F344" s="14" t="s">
        <v>2118</v>
      </c>
      <c r="G344" s="14" t="s">
        <v>3523</v>
      </c>
      <c r="H344" s="14" t="s">
        <v>1564</v>
      </c>
      <c r="I344" s="15">
        <v>2250</v>
      </c>
      <c r="J344" s="77">
        <v>2</v>
      </c>
      <c r="K344" s="92"/>
    </row>
    <row r="345" spans="1:11" ht="20" x14ac:dyDescent="0.25">
      <c r="A345" s="14" t="s">
        <v>1505</v>
      </c>
      <c r="B345" s="14" t="s">
        <v>2119</v>
      </c>
      <c r="C345" s="14" t="s">
        <v>1663</v>
      </c>
      <c r="D345" s="16">
        <v>45790</v>
      </c>
      <c r="E345" s="16"/>
      <c r="F345" s="14" t="s">
        <v>2120</v>
      </c>
      <c r="G345" s="14" t="s">
        <v>3563</v>
      </c>
      <c r="H345" s="14" t="s">
        <v>1701</v>
      </c>
      <c r="I345" s="15">
        <v>1100</v>
      </c>
      <c r="J345" s="77">
        <v>2</v>
      </c>
      <c r="K345" s="92"/>
    </row>
    <row r="346" spans="1:11" ht="30" x14ac:dyDescent="0.25">
      <c r="A346" s="14" t="s">
        <v>1505</v>
      </c>
      <c r="B346" s="14" t="s">
        <v>2121</v>
      </c>
      <c r="C346" s="14" t="s">
        <v>2122</v>
      </c>
      <c r="D346" s="16">
        <v>45784</v>
      </c>
      <c r="E346" s="16"/>
      <c r="F346" s="14" t="s">
        <v>2123</v>
      </c>
      <c r="G346" s="14"/>
      <c r="H346" s="14" t="s">
        <v>2124</v>
      </c>
      <c r="I346" s="15">
        <v>3000</v>
      </c>
      <c r="J346" s="77">
        <v>3</v>
      </c>
      <c r="K346" s="92"/>
    </row>
    <row r="347" spans="1:11" ht="20" x14ac:dyDescent="0.25">
      <c r="A347" s="14" t="s">
        <v>1505</v>
      </c>
      <c r="B347" s="14" t="s">
        <v>2125</v>
      </c>
      <c r="C347" s="14" t="s">
        <v>2104</v>
      </c>
      <c r="D347" s="16">
        <v>45790</v>
      </c>
      <c r="E347" s="16"/>
      <c r="F347" s="14" t="s">
        <v>2089</v>
      </c>
      <c r="G347" s="14" t="s">
        <v>3547</v>
      </c>
      <c r="H347" s="14" t="s">
        <v>1644</v>
      </c>
      <c r="I347" s="15">
        <v>500</v>
      </c>
      <c r="J347" s="77">
        <v>2</v>
      </c>
      <c r="K347" s="92"/>
    </row>
    <row r="348" spans="1:11" ht="20" x14ac:dyDescent="0.25">
      <c r="A348" s="14" t="s">
        <v>1505</v>
      </c>
      <c r="B348" s="14" t="s">
        <v>2126</v>
      </c>
      <c r="C348" s="14" t="s">
        <v>1686</v>
      </c>
      <c r="D348" s="16">
        <v>45790</v>
      </c>
      <c r="E348" s="16"/>
      <c r="F348" s="14" t="s">
        <v>2089</v>
      </c>
      <c r="G348" s="14" t="s">
        <v>3534</v>
      </c>
      <c r="H348" s="14" t="s">
        <v>1602</v>
      </c>
      <c r="I348" s="15">
        <v>980</v>
      </c>
      <c r="J348" s="77">
        <v>3</v>
      </c>
      <c r="K348" s="92"/>
    </row>
    <row r="349" spans="1:11" ht="20" x14ac:dyDescent="0.25">
      <c r="A349" s="14" t="s">
        <v>1505</v>
      </c>
      <c r="B349" s="14" t="s">
        <v>2127</v>
      </c>
      <c r="C349" s="14" t="s">
        <v>2128</v>
      </c>
      <c r="D349" s="16">
        <v>45790</v>
      </c>
      <c r="E349" s="16"/>
      <c r="F349" s="14" t="s">
        <v>2068</v>
      </c>
      <c r="G349" s="14" t="s">
        <v>3524</v>
      </c>
      <c r="H349" s="14" t="s">
        <v>1567</v>
      </c>
      <c r="I349" s="15">
        <v>1086</v>
      </c>
      <c r="J349" s="77">
        <v>2</v>
      </c>
      <c r="K349" s="92"/>
    </row>
    <row r="350" spans="1:11" ht="20" x14ac:dyDescent="0.25">
      <c r="A350" s="14" t="s">
        <v>1505</v>
      </c>
      <c r="B350" s="14" t="s">
        <v>2129</v>
      </c>
      <c r="C350" s="14" t="s">
        <v>1686</v>
      </c>
      <c r="D350" s="16">
        <v>45790</v>
      </c>
      <c r="E350" s="16"/>
      <c r="F350" s="14" t="s">
        <v>2130</v>
      </c>
      <c r="G350" s="14" t="s">
        <v>3525</v>
      </c>
      <c r="H350" s="14" t="s">
        <v>1570</v>
      </c>
      <c r="I350" s="15">
        <v>830</v>
      </c>
      <c r="J350" s="77">
        <v>2</v>
      </c>
      <c r="K350" s="92"/>
    </row>
    <row r="351" spans="1:11" ht="20" x14ac:dyDescent="0.25">
      <c r="A351" s="14" t="s">
        <v>1505</v>
      </c>
      <c r="B351" s="14" t="s">
        <v>2131</v>
      </c>
      <c r="C351" s="14" t="s">
        <v>1813</v>
      </c>
      <c r="D351" s="16">
        <v>45790</v>
      </c>
      <c r="E351" s="16"/>
      <c r="F351" s="14" t="s">
        <v>2068</v>
      </c>
      <c r="G351" s="14" t="s">
        <v>3552</v>
      </c>
      <c r="H351" s="14" t="s">
        <v>1665</v>
      </c>
      <c r="I351" s="15">
        <v>400</v>
      </c>
      <c r="J351" s="77">
        <v>2</v>
      </c>
      <c r="K351" s="92"/>
    </row>
    <row r="352" spans="1:11" ht="20" x14ac:dyDescent="0.25">
      <c r="A352" s="14" t="s">
        <v>1505</v>
      </c>
      <c r="B352" s="14" t="s">
        <v>2132</v>
      </c>
      <c r="C352" s="14" t="s">
        <v>2128</v>
      </c>
      <c r="D352" s="16">
        <v>45790</v>
      </c>
      <c r="E352" s="16"/>
      <c r="F352" s="14" t="s">
        <v>2068</v>
      </c>
      <c r="G352" s="14" t="s">
        <v>3539</v>
      </c>
      <c r="H352" s="14" t="s">
        <v>1619</v>
      </c>
      <c r="I352" s="15">
        <v>400</v>
      </c>
      <c r="J352" s="77">
        <v>2</v>
      </c>
      <c r="K352" s="92"/>
    </row>
    <row r="353" spans="1:11" ht="20" x14ac:dyDescent="0.25">
      <c r="A353" s="14" t="s">
        <v>1505</v>
      </c>
      <c r="B353" s="14" t="s">
        <v>2133</v>
      </c>
      <c r="C353" s="14" t="s">
        <v>2134</v>
      </c>
      <c r="D353" s="16">
        <v>45790</v>
      </c>
      <c r="E353" s="16"/>
      <c r="F353" s="14" t="s">
        <v>2068</v>
      </c>
      <c r="G353" s="14" t="s">
        <v>3546</v>
      </c>
      <c r="H353" s="14" t="s">
        <v>1642</v>
      </c>
      <c r="I353" s="15">
        <v>500</v>
      </c>
      <c r="J353" s="77">
        <v>2</v>
      </c>
      <c r="K353" s="92"/>
    </row>
    <row r="354" spans="1:11" ht="20" x14ac:dyDescent="0.25">
      <c r="A354" s="14" t="s">
        <v>1505</v>
      </c>
      <c r="B354" s="14" t="s">
        <v>2135</v>
      </c>
      <c r="C354" s="14" t="s">
        <v>1843</v>
      </c>
      <c r="D354" s="16">
        <v>45790</v>
      </c>
      <c r="E354" s="16"/>
      <c r="F354" s="14" t="s">
        <v>1810</v>
      </c>
      <c r="G354" s="14" t="s">
        <v>3530</v>
      </c>
      <c r="H354" s="14" t="s">
        <v>1594</v>
      </c>
      <c r="I354" s="15">
        <v>400</v>
      </c>
      <c r="J354" s="77">
        <v>2</v>
      </c>
      <c r="K354" s="92"/>
    </row>
    <row r="355" spans="1:11" ht="20" x14ac:dyDescent="0.25">
      <c r="A355" s="14" t="s">
        <v>1505</v>
      </c>
      <c r="B355" s="14" t="s">
        <v>2136</v>
      </c>
      <c r="C355" s="14" t="s">
        <v>2137</v>
      </c>
      <c r="D355" s="16">
        <v>45790</v>
      </c>
      <c r="E355" s="16"/>
      <c r="F355" s="14" t="s">
        <v>2068</v>
      </c>
      <c r="G355" s="14" t="s">
        <v>3530</v>
      </c>
      <c r="H355" s="14" t="s">
        <v>1594</v>
      </c>
      <c r="I355" s="15">
        <v>400</v>
      </c>
      <c r="J355" s="77">
        <v>2</v>
      </c>
      <c r="K355" s="92"/>
    </row>
    <row r="356" spans="1:11" ht="20" x14ac:dyDescent="0.25">
      <c r="A356" s="14" t="s">
        <v>1505</v>
      </c>
      <c r="B356" s="14" t="s">
        <v>2138</v>
      </c>
      <c r="C356" s="14" t="s">
        <v>2040</v>
      </c>
      <c r="D356" s="16">
        <v>45790</v>
      </c>
      <c r="E356" s="16"/>
      <c r="F356" s="14" t="s">
        <v>2068</v>
      </c>
      <c r="G356" s="14" t="s">
        <v>3522</v>
      </c>
      <c r="H356" s="14" t="s">
        <v>1562</v>
      </c>
      <c r="I356" s="15">
        <v>2000</v>
      </c>
      <c r="J356" s="77">
        <v>2</v>
      </c>
      <c r="K356" s="92"/>
    </row>
    <row r="357" spans="1:11" ht="20" x14ac:dyDescent="0.25">
      <c r="A357" s="14" t="s">
        <v>1505</v>
      </c>
      <c r="B357" s="14" t="s">
        <v>2139</v>
      </c>
      <c r="C357" s="14" t="s">
        <v>1519</v>
      </c>
      <c r="D357" s="16">
        <v>45790</v>
      </c>
      <c r="E357" s="16"/>
      <c r="F357" s="14" t="s">
        <v>2068</v>
      </c>
      <c r="G357" s="14" t="s">
        <v>3542</v>
      </c>
      <c r="H357" s="14" t="s">
        <v>1633</v>
      </c>
      <c r="I357" s="15">
        <v>1350</v>
      </c>
      <c r="J357" s="77">
        <v>2</v>
      </c>
      <c r="K357" s="92"/>
    </row>
    <row r="358" spans="1:11" ht="12.5" x14ac:dyDescent="0.25">
      <c r="A358" s="14" t="s">
        <v>1505</v>
      </c>
      <c r="B358" s="14" t="s">
        <v>2140</v>
      </c>
      <c r="C358" s="14" t="s">
        <v>2141</v>
      </c>
      <c r="D358" s="16">
        <v>45790</v>
      </c>
      <c r="E358" s="16"/>
      <c r="F358" s="14" t="s">
        <v>2142</v>
      </c>
      <c r="G358" s="14"/>
      <c r="H358" s="14" t="s">
        <v>2143</v>
      </c>
      <c r="I358" s="15">
        <v>872</v>
      </c>
      <c r="J358" s="77">
        <v>3</v>
      </c>
      <c r="K358" s="92"/>
    </row>
    <row r="359" spans="1:11" ht="20" x14ac:dyDescent="0.25">
      <c r="A359" s="14" t="s">
        <v>1505</v>
      </c>
      <c r="B359" s="14" t="s">
        <v>2144</v>
      </c>
      <c r="C359" s="14" t="s">
        <v>1669</v>
      </c>
      <c r="D359" s="16">
        <v>45790</v>
      </c>
      <c r="E359" s="16"/>
      <c r="F359" s="14" t="s">
        <v>2068</v>
      </c>
      <c r="G359" s="14" t="s">
        <v>3570</v>
      </c>
      <c r="H359" s="14" t="s">
        <v>1754</v>
      </c>
      <c r="I359" s="15">
        <v>1100</v>
      </c>
      <c r="J359" s="77">
        <v>2</v>
      </c>
      <c r="K359" s="92"/>
    </row>
    <row r="360" spans="1:11" ht="20" x14ac:dyDescent="0.25">
      <c r="A360" s="14" t="s">
        <v>1505</v>
      </c>
      <c r="B360" s="14" t="s">
        <v>2145</v>
      </c>
      <c r="C360" s="14" t="s">
        <v>1889</v>
      </c>
      <c r="D360" s="16">
        <v>45784</v>
      </c>
      <c r="E360" s="16"/>
      <c r="F360" s="14" t="s">
        <v>2089</v>
      </c>
      <c r="G360" s="14" t="s">
        <v>3517</v>
      </c>
      <c r="H360" s="14" t="s">
        <v>1926</v>
      </c>
      <c r="I360" s="15">
        <v>2350</v>
      </c>
      <c r="J360" s="77">
        <v>3</v>
      </c>
      <c r="K360" s="92"/>
    </row>
    <row r="361" spans="1:11" ht="20" x14ac:dyDescent="0.25">
      <c r="A361" s="14" t="s">
        <v>1505</v>
      </c>
      <c r="B361" s="14" t="s">
        <v>2146</v>
      </c>
      <c r="C361" s="14" t="s">
        <v>2147</v>
      </c>
      <c r="D361" s="16">
        <v>45799</v>
      </c>
      <c r="E361" s="16"/>
      <c r="F361" s="14" t="s">
        <v>2148</v>
      </c>
      <c r="G361" s="14" t="s">
        <v>3583</v>
      </c>
      <c r="H361" s="14" t="s">
        <v>1852</v>
      </c>
      <c r="I361" s="15">
        <v>986.3</v>
      </c>
      <c r="J361" s="77">
        <v>2</v>
      </c>
      <c r="K361" s="92"/>
    </row>
    <row r="362" spans="1:11" ht="20" x14ac:dyDescent="0.25">
      <c r="A362" s="14" t="s">
        <v>1505</v>
      </c>
      <c r="B362" s="14" t="s">
        <v>2149</v>
      </c>
      <c r="C362" s="14" t="s">
        <v>2083</v>
      </c>
      <c r="D362" s="16">
        <v>45784</v>
      </c>
      <c r="E362" s="16"/>
      <c r="F362" s="14" t="s">
        <v>2089</v>
      </c>
      <c r="G362" s="14" t="s">
        <v>3510</v>
      </c>
      <c r="H362" s="14" t="s">
        <v>1628</v>
      </c>
      <c r="I362" s="15">
        <v>2200</v>
      </c>
      <c r="J362" s="77">
        <v>2</v>
      </c>
      <c r="K362" s="92"/>
    </row>
    <row r="363" spans="1:11" ht="20" x14ac:dyDescent="0.25">
      <c r="A363" s="14" t="s">
        <v>1505</v>
      </c>
      <c r="B363" s="14" t="s">
        <v>2150</v>
      </c>
      <c r="C363" s="14" t="s">
        <v>1669</v>
      </c>
      <c r="D363" s="16">
        <v>45790</v>
      </c>
      <c r="E363" s="16"/>
      <c r="F363" s="14" t="s">
        <v>2151</v>
      </c>
      <c r="G363" s="14" t="s">
        <v>3543</v>
      </c>
      <c r="H363" s="14" t="s">
        <v>1635</v>
      </c>
      <c r="I363" s="15">
        <v>1031.7</v>
      </c>
      <c r="J363" s="77">
        <v>2</v>
      </c>
      <c r="K363" s="92"/>
    </row>
    <row r="364" spans="1:11" ht="20" x14ac:dyDescent="0.25">
      <c r="A364" s="14" t="s">
        <v>1505</v>
      </c>
      <c r="B364" s="14" t="s">
        <v>2152</v>
      </c>
      <c r="C364" s="14" t="s">
        <v>1857</v>
      </c>
      <c r="D364" s="16">
        <v>45790</v>
      </c>
      <c r="E364" s="16"/>
      <c r="F364" s="14" t="s">
        <v>2068</v>
      </c>
      <c r="G364" s="14" t="s">
        <v>3544</v>
      </c>
      <c r="H364" s="14" t="s">
        <v>1637</v>
      </c>
      <c r="I364" s="15">
        <v>350</v>
      </c>
      <c r="J364" s="77">
        <v>2</v>
      </c>
      <c r="K364" s="92"/>
    </row>
    <row r="365" spans="1:11" ht="20" x14ac:dyDescent="0.25">
      <c r="A365" s="14" t="s">
        <v>1505</v>
      </c>
      <c r="B365" s="14" t="s">
        <v>2153</v>
      </c>
      <c r="C365" s="14" t="s">
        <v>2154</v>
      </c>
      <c r="D365" s="16">
        <v>45790</v>
      </c>
      <c r="E365" s="16"/>
      <c r="F365" s="14" t="s">
        <v>2155</v>
      </c>
      <c r="G365" s="14" t="s">
        <v>3554</v>
      </c>
      <c r="H365" s="14" t="s">
        <v>1671</v>
      </c>
      <c r="I365" s="15">
        <v>878.68</v>
      </c>
      <c r="J365" s="77">
        <v>3</v>
      </c>
      <c r="K365" s="92"/>
    </row>
    <row r="366" spans="1:11" ht="20" x14ac:dyDescent="0.25">
      <c r="A366" s="14" t="s">
        <v>1505</v>
      </c>
      <c r="B366" s="14" t="s">
        <v>2156</v>
      </c>
      <c r="C366" s="14" t="s">
        <v>2157</v>
      </c>
      <c r="D366" s="16">
        <v>45790</v>
      </c>
      <c r="E366" s="16"/>
      <c r="F366" s="14" t="s">
        <v>2158</v>
      </c>
      <c r="G366" s="14" t="s">
        <v>3601</v>
      </c>
      <c r="H366" s="14" t="s">
        <v>2159</v>
      </c>
      <c r="I366" s="15">
        <v>380.5</v>
      </c>
      <c r="J366" s="77">
        <v>3</v>
      </c>
      <c r="K366" s="92"/>
    </row>
    <row r="367" spans="1:11" ht="20" x14ac:dyDescent="0.25">
      <c r="A367" s="14" t="s">
        <v>1505</v>
      </c>
      <c r="B367" s="14" t="s">
        <v>2160</v>
      </c>
      <c r="C367" s="14" t="s">
        <v>2161</v>
      </c>
      <c r="D367" s="16">
        <v>45790</v>
      </c>
      <c r="E367" s="16"/>
      <c r="F367" s="14" t="s">
        <v>2151</v>
      </c>
      <c r="G367" s="14" t="s">
        <v>3602</v>
      </c>
      <c r="H367" s="14" t="s">
        <v>2162</v>
      </c>
      <c r="I367" s="15">
        <v>350</v>
      </c>
      <c r="J367" s="77">
        <v>3</v>
      </c>
      <c r="K367" s="92"/>
    </row>
    <row r="368" spans="1:11" ht="20" x14ac:dyDescent="0.25">
      <c r="A368" s="14" t="s">
        <v>1505</v>
      </c>
      <c r="B368" s="14" t="s">
        <v>2163</v>
      </c>
      <c r="C368" s="14" t="s">
        <v>2164</v>
      </c>
      <c r="D368" s="16">
        <v>45784</v>
      </c>
      <c r="E368" s="16"/>
      <c r="F368" s="14" t="s">
        <v>2165</v>
      </c>
      <c r="G368" s="14" t="s">
        <v>3521</v>
      </c>
      <c r="H368" s="14" t="s">
        <v>1558</v>
      </c>
      <c r="I368" s="15">
        <v>1950</v>
      </c>
      <c r="J368" s="77">
        <v>3</v>
      </c>
      <c r="K368" s="92"/>
    </row>
    <row r="369" spans="1:11" ht="20" x14ac:dyDescent="0.25">
      <c r="A369" s="14" t="s">
        <v>1505</v>
      </c>
      <c r="B369" s="14" t="s">
        <v>2166</v>
      </c>
      <c r="C369" s="14" t="s">
        <v>1519</v>
      </c>
      <c r="D369" s="16">
        <v>45790</v>
      </c>
      <c r="E369" s="16"/>
      <c r="F369" s="14" t="s">
        <v>2068</v>
      </c>
      <c r="G369" s="14" t="s">
        <v>3555</v>
      </c>
      <c r="H369" s="14" t="s">
        <v>1674</v>
      </c>
      <c r="I369" s="15">
        <v>715</v>
      </c>
      <c r="J369" s="77">
        <v>2</v>
      </c>
      <c r="K369" s="92"/>
    </row>
    <row r="370" spans="1:11" ht="20" x14ac:dyDescent="0.25">
      <c r="A370" s="14" t="s">
        <v>1505</v>
      </c>
      <c r="B370" s="14" t="s">
        <v>2167</v>
      </c>
      <c r="C370" s="14" t="s">
        <v>2168</v>
      </c>
      <c r="D370" s="16">
        <v>45790</v>
      </c>
      <c r="E370" s="16"/>
      <c r="F370" s="14" t="s">
        <v>3752</v>
      </c>
      <c r="G370" s="14" t="s">
        <v>3549</v>
      </c>
      <c r="H370" s="14" t="s">
        <v>1655</v>
      </c>
      <c r="I370" s="15">
        <v>500</v>
      </c>
      <c r="J370" s="77">
        <v>2</v>
      </c>
      <c r="K370" s="92"/>
    </row>
    <row r="371" spans="1:11" ht="30" x14ac:dyDescent="0.25">
      <c r="A371" s="14" t="s">
        <v>1505</v>
      </c>
      <c r="B371" s="14" t="s">
        <v>2169</v>
      </c>
      <c r="C371" s="14" t="s">
        <v>2170</v>
      </c>
      <c r="D371" s="16">
        <v>45790</v>
      </c>
      <c r="E371" s="16"/>
      <c r="F371" s="14" t="s">
        <v>2171</v>
      </c>
      <c r="G371" s="14" t="s">
        <v>3571</v>
      </c>
      <c r="H371" s="14" t="s">
        <v>1758</v>
      </c>
      <c r="I371" s="15">
        <v>850</v>
      </c>
      <c r="J371" s="77">
        <v>4</v>
      </c>
      <c r="K371" s="92"/>
    </row>
    <row r="372" spans="1:11" ht="12.5" x14ac:dyDescent="0.25">
      <c r="A372" s="14" t="s">
        <v>1505</v>
      </c>
      <c r="B372" s="14" t="s">
        <v>2172</v>
      </c>
      <c r="C372" s="14" t="s">
        <v>288</v>
      </c>
      <c r="D372" s="16">
        <v>45792</v>
      </c>
      <c r="E372" s="16"/>
      <c r="F372" s="14" t="s">
        <v>2173</v>
      </c>
      <c r="G372" s="14" t="s">
        <v>3508</v>
      </c>
      <c r="H372" s="14" t="s">
        <v>1513</v>
      </c>
      <c r="I372" s="15">
        <v>220</v>
      </c>
      <c r="J372" s="77">
        <v>2</v>
      </c>
      <c r="K372" s="92"/>
    </row>
    <row r="373" spans="1:11" ht="20" x14ac:dyDescent="0.25">
      <c r="A373" s="14" t="s">
        <v>1505</v>
      </c>
      <c r="B373" s="14" t="s">
        <v>2174</v>
      </c>
      <c r="C373" s="14" t="s">
        <v>150</v>
      </c>
      <c r="D373" s="16">
        <v>45792</v>
      </c>
      <c r="E373" s="16"/>
      <c r="F373" s="14" t="s">
        <v>2175</v>
      </c>
      <c r="G373" s="14" t="s">
        <v>3508</v>
      </c>
      <c r="H373" s="14" t="s">
        <v>1513</v>
      </c>
      <c r="I373" s="15">
        <v>120</v>
      </c>
      <c r="J373" s="77">
        <v>2</v>
      </c>
      <c r="K373" s="92"/>
    </row>
    <row r="374" spans="1:11" ht="12.5" x14ac:dyDescent="0.25">
      <c r="A374" s="14" t="s">
        <v>1505</v>
      </c>
      <c r="B374" s="14" t="s">
        <v>2176</v>
      </c>
      <c r="C374" s="14" t="s">
        <v>2177</v>
      </c>
      <c r="D374" s="16">
        <v>45792</v>
      </c>
      <c r="E374" s="16"/>
      <c r="F374" s="14" t="s">
        <v>2178</v>
      </c>
      <c r="G374" s="14" t="s">
        <v>3508</v>
      </c>
      <c r="H374" s="14" t="s">
        <v>1513</v>
      </c>
      <c r="I374" s="15">
        <v>44.6</v>
      </c>
      <c r="J374" s="77">
        <v>2</v>
      </c>
      <c r="K374" s="92"/>
    </row>
    <row r="375" spans="1:11" ht="12.5" x14ac:dyDescent="0.25">
      <c r="A375" s="14" t="s">
        <v>1505</v>
      </c>
      <c r="B375" s="14" t="s">
        <v>2179</v>
      </c>
      <c r="C375" s="14" t="s">
        <v>2180</v>
      </c>
      <c r="D375" s="16">
        <v>45792</v>
      </c>
      <c r="E375" s="16"/>
      <c r="F375" s="14" t="s">
        <v>2181</v>
      </c>
      <c r="G375" s="14" t="s">
        <v>3586</v>
      </c>
      <c r="H375" s="14" t="s">
        <v>1958</v>
      </c>
      <c r="I375" s="15">
        <v>3858.92</v>
      </c>
      <c r="J375" s="77">
        <v>3</v>
      </c>
      <c r="K375" s="92"/>
    </row>
    <row r="376" spans="1:11" ht="20" x14ac:dyDescent="0.25">
      <c r="A376" s="14" t="s">
        <v>1505</v>
      </c>
      <c r="B376" s="14" t="s">
        <v>2182</v>
      </c>
      <c r="C376" s="14" t="s">
        <v>2183</v>
      </c>
      <c r="D376" s="16">
        <v>45790</v>
      </c>
      <c r="E376" s="16"/>
      <c r="F376" s="14" t="s">
        <v>2089</v>
      </c>
      <c r="G376" s="14" t="s">
        <v>3541</v>
      </c>
      <c r="H376" s="14" t="s">
        <v>1631</v>
      </c>
      <c r="I376" s="15">
        <v>2750</v>
      </c>
      <c r="J376" s="77">
        <v>2</v>
      </c>
      <c r="K376" s="92"/>
    </row>
    <row r="377" spans="1:11" ht="20" x14ac:dyDescent="0.25">
      <c r="A377" s="14" t="s">
        <v>1505</v>
      </c>
      <c r="B377" s="14" t="s">
        <v>3753</v>
      </c>
      <c r="C377" s="14" t="s">
        <v>1857</v>
      </c>
      <c r="D377" s="16">
        <v>45792</v>
      </c>
      <c r="E377" s="16"/>
      <c r="F377" s="14" t="s">
        <v>2184</v>
      </c>
      <c r="G377" s="14" t="s">
        <v>3520</v>
      </c>
      <c r="H377" s="14" t="s">
        <v>1554</v>
      </c>
      <c r="I377" s="15">
        <v>400</v>
      </c>
      <c r="J377" s="77">
        <v>2</v>
      </c>
      <c r="K377" s="92"/>
    </row>
    <row r="378" spans="1:11" ht="20" x14ac:dyDescent="0.25">
      <c r="A378" s="14" t="s">
        <v>1505</v>
      </c>
      <c r="B378" s="14" t="s">
        <v>2185</v>
      </c>
      <c r="C378" s="14" t="s">
        <v>1669</v>
      </c>
      <c r="D378" s="16">
        <v>45792</v>
      </c>
      <c r="E378" s="16"/>
      <c r="F378" s="14" t="s">
        <v>2186</v>
      </c>
      <c r="G378" s="14" t="s">
        <v>3545</v>
      </c>
      <c r="H378" s="14" t="s">
        <v>1640</v>
      </c>
      <c r="I378" s="15">
        <v>500</v>
      </c>
      <c r="J378" s="77">
        <v>2</v>
      </c>
      <c r="K378" s="92"/>
    </row>
    <row r="379" spans="1:11" ht="20" x14ac:dyDescent="0.25">
      <c r="A379" s="14" t="s">
        <v>1505</v>
      </c>
      <c r="B379" s="14" t="s">
        <v>2187</v>
      </c>
      <c r="C379" s="14" t="s">
        <v>1857</v>
      </c>
      <c r="D379" s="16">
        <v>45792</v>
      </c>
      <c r="E379" s="16"/>
      <c r="F379" s="14" t="s">
        <v>2068</v>
      </c>
      <c r="G379" s="14" t="s">
        <v>3553</v>
      </c>
      <c r="H379" s="14" t="s">
        <v>2188</v>
      </c>
      <c r="I379" s="15">
        <v>500</v>
      </c>
      <c r="J379" s="77">
        <v>2</v>
      </c>
      <c r="K379" s="92"/>
    </row>
    <row r="380" spans="1:11" ht="20" x14ac:dyDescent="0.25">
      <c r="A380" s="14" t="s">
        <v>1505</v>
      </c>
      <c r="B380" s="14" t="s">
        <v>2189</v>
      </c>
      <c r="C380" s="14" t="s">
        <v>2190</v>
      </c>
      <c r="D380" s="16">
        <v>45799</v>
      </c>
      <c r="E380" s="16"/>
      <c r="F380" s="14" t="s">
        <v>2191</v>
      </c>
      <c r="G380" s="14" t="s">
        <v>3603</v>
      </c>
      <c r="H380" s="14" t="s">
        <v>2192</v>
      </c>
      <c r="I380" s="15">
        <v>1152.02</v>
      </c>
      <c r="J380" s="77">
        <v>3</v>
      </c>
      <c r="K380" s="92"/>
    </row>
    <row r="381" spans="1:11" ht="20" x14ac:dyDescent="0.25">
      <c r="A381" s="14" t="s">
        <v>1505</v>
      </c>
      <c r="B381" s="14" t="s">
        <v>2193</v>
      </c>
      <c r="C381" s="14" t="s">
        <v>1859</v>
      </c>
      <c r="D381" s="16">
        <v>45792</v>
      </c>
      <c r="E381" s="16"/>
      <c r="F381" s="14" t="s">
        <v>2194</v>
      </c>
      <c r="G381" s="14" t="s">
        <v>3556</v>
      </c>
      <c r="H381" s="14" t="s">
        <v>1677</v>
      </c>
      <c r="I381" s="15">
        <v>250</v>
      </c>
      <c r="J381" s="77">
        <v>2</v>
      </c>
      <c r="K381" s="92"/>
    </row>
    <row r="382" spans="1:11" ht="20" x14ac:dyDescent="0.25">
      <c r="A382" s="14" t="s">
        <v>1505</v>
      </c>
      <c r="B382" s="14" t="s">
        <v>2195</v>
      </c>
      <c r="C382" s="14" t="s">
        <v>1859</v>
      </c>
      <c r="D382" s="16">
        <v>45792</v>
      </c>
      <c r="E382" s="16"/>
      <c r="F382" s="14" t="s">
        <v>2194</v>
      </c>
      <c r="G382" s="14" t="s">
        <v>3557</v>
      </c>
      <c r="H382" s="14" t="s">
        <v>1679</v>
      </c>
      <c r="I382" s="15">
        <v>516.46</v>
      </c>
      <c r="J382" s="77">
        <v>2</v>
      </c>
      <c r="K382" s="92"/>
    </row>
    <row r="383" spans="1:11" ht="12.5" x14ac:dyDescent="0.25">
      <c r="A383" s="14" t="s">
        <v>1505</v>
      </c>
      <c r="B383" s="14" t="s">
        <v>2196</v>
      </c>
      <c r="C383" s="14" t="s">
        <v>2197</v>
      </c>
      <c r="D383" s="16">
        <v>45792</v>
      </c>
      <c r="E383" s="16"/>
      <c r="F383" s="14" t="s">
        <v>2198</v>
      </c>
      <c r="G383" s="14" t="s">
        <v>3569</v>
      </c>
      <c r="H383" s="14" t="s">
        <v>1727</v>
      </c>
      <c r="I383" s="15">
        <v>1934.25</v>
      </c>
      <c r="J383" s="77">
        <v>2</v>
      </c>
      <c r="K383" s="92"/>
    </row>
    <row r="384" spans="1:11" ht="12.5" x14ac:dyDescent="0.25">
      <c r="A384" s="14" t="s">
        <v>1505</v>
      </c>
      <c r="B384" s="14" t="s">
        <v>2199</v>
      </c>
      <c r="C384" s="14" t="s">
        <v>2200</v>
      </c>
      <c r="D384" s="16">
        <v>45792</v>
      </c>
      <c r="E384" s="16"/>
      <c r="F384" s="14" t="s">
        <v>2201</v>
      </c>
      <c r="G384" s="14" t="s">
        <v>3509</v>
      </c>
      <c r="H384" s="14" t="s">
        <v>1517</v>
      </c>
      <c r="I384" s="15">
        <v>100</v>
      </c>
      <c r="J384" s="77">
        <v>4</v>
      </c>
      <c r="K384" s="92"/>
    </row>
    <row r="385" spans="1:11" ht="20" x14ac:dyDescent="0.25">
      <c r="A385" s="14" t="s">
        <v>1505</v>
      </c>
      <c r="B385" s="14" t="s">
        <v>2202</v>
      </c>
      <c r="C385" s="14" t="s">
        <v>2203</v>
      </c>
      <c r="D385" s="16">
        <v>45792</v>
      </c>
      <c r="E385" s="16"/>
      <c r="F385" s="14" t="s">
        <v>2204</v>
      </c>
      <c r="G385" s="14" t="s">
        <v>3560</v>
      </c>
      <c r="H385" s="14" t="s">
        <v>1688</v>
      </c>
      <c r="I385" s="15">
        <v>307.5</v>
      </c>
      <c r="J385" s="77">
        <v>4</v>
      </c>
      <c r="K385" s="92"/>
    </row>
    <row r="386" spans="1:11" ht="20" x14ac:dyDescent="0.25">
      <c r="A386" s="14" t="s">
        <v>1505</v>
      </c>
      <c r="B386" s="14" t="s">
        <v>2205</v>
      </c>
      <c r="C386" s="14" t="s">
        <v>1813</v>
      </c>
      <c r="D386" s="16">
        <v>45790</v>
      </c>
      <c r="E386" s="16"/>
      <c r="F386" s="14" t="s">
        <v>2194</v>
      </c>
      <c r="G386" s="14" t="s">
        <v>3550</v>
      </c>
      <c r="H386" s="14" t="s">
        <v>1659</v>
      </c>
      <c r="I386" s="15">
        <v>250</v>
      </c>
      <c r="J386" s="77">
        <v>2</v>
      </c>
      <c r="K386" s="92"/>
    </row>
    <row r="387" spans="1:11" ht="20" x14ac:dyDescent="0.25">
      <c r="A387" s="14" t="s">
        <v>1505</v>
      </c>
      <c r="B387" s="14" t="s">
        <v>2206</v>
      </c>
      <c r="C387" s="14" t="s">
        <v>2207</v>
      </c>
      <c r="D387" s="16">
        <v>45797</v>
      </c>
      <c r="E387" s="16"/>
      <c r="F387" s="14" t="s">
        <v>2208</v>
      </c>
      <c r="G387" s="14"/>
      <c r="H387" s="14" t="s">
        <v>1778</v>
      </c>
      <c r="I387" s="15">
        <v>20000</v>
      </c>
      <c r="J387" s="77">
        <v>3</v>
      </c>
      <c r="K387" s="92"/>
    </row>
    <row r="388" spans="1:11" ht="20" x14ac:dyDescent="0.25">
      <c r="A388" s="14" t="s">
        <v>1505</v>
      </c>
      <c r="B388" s="14" t="s">
        <v>2209</v>
      </c>
      <c r="C388" s="14" t="s">
        <v>2210</v>
      </c>
      <c r="D388" s="16">
        <v>45800</v>
      </c>
      <c r="E388" s="16"/>
      <c r="F388" s="14" t="s">
        <v>2211</v>
      </c>
      <c r="G388" s="14" t="s">
        <v>3537</v>
      </c>
      <c r="H388" s="14" t="s">
        <v>1615</v>
      </c>
      <c r="I388" s="15">
        <v>77.39</v>
      </c>
      <c r="J388" s="77">
        <v>2</v>
      </c>
      <c r="K388" s="92"/>
    </row>
    <row r="389" spans="1:11" ht="12.5" x14ac:dyDescent="0.25">
      <c r="A389" s="14" t="s">
        <v>1505</v>
      </c>
      <c r="B389" s="14" t="s">
        <v>2212</v>
      </c>
      <c r="C389" s="14" t="s">
        <v>2213</v>
      </c>
      <c r="D389" s="16">
        <v>45800</v>
      </c>
      <c r="E389" s="16"/>
      <c r="F389" s="14" t="s">
        <v>2214</v>
      </c>
      <c r="G389" s="14" t="s">
        <v>3577</v>
      </c>
      <c r="H389" s="14" t="s">
        <v>1796</v>
      </c>
      <c r="I389" s="15">
        <v>125.95</v>
      </c>
      <c r="J389" s="77">
        <v>4</v>
      </c>
      <c r="K389" s="92"/>
    </row>
    <row r="390" spans="1:11" ht="20" x14ac:dyDescent="0.25">
      <c r="A390" s="14" t="s">
        <v>1505</v>
      </c>
      <c r="B390" s="14" t="s">
        <v>2215</v>
      </c>
      <c r="C390" s="14" t="s">
        <v>2216</v>
      </c>
      <c r="D390" s="16">
        <v>45800</v>
      </c>
      <c r="E390" s="16"/>
      <c r="F390" s="14" t="s">
        <v>2217</v>
      </c>
      <c r="G390" s="14" t="s">
        <v>3577</v>
      </c>
      <c r="H390" s="14" t="s">
        <v>1796</v>
      </c>
      <c r="I390" s="15">
        <v>678.65</v>
      </c>
      <c r="J390" s="77">
        <v>4</v>
      </c>
      <c r="K390" s="92"/>
    </row>
    <row r="391" spans="1:11" ht="20" x14ac:dyDescent="0.25">
      <c r="A391" s="14" t="s">
        <v>1505</v>
      </c>
      <c r="B391" s="14" t="s">
        <v>2218</v>
      </c>
      <c r="C391" s="14" t="s">
        <v>1809</v>
      </c>
      <c r="D391" s="16">
        <v>45792</v>
      </c>
      <c r="E391" s="16"/>
      <c r="F391" s="14" t="s">
        <v>2219</v>
      </c>
      <c r="G391" s="14" t="s">
        <v>3535</v>
      </c>
      <c r="H391" s="14" t="s">
        <v>1606</v>
      </c>
      <c r="I391" s="15">
        <v>187.5</v>
      </c>
      <c r="J391" s="77">
        <v>3</v>
      </c>
      <c r="K391" s="92"/>
    </row>
    <row r="392" spans="1:11" ht="20" x14ac:dyDescent="0.25">
      <c r="A392" s="14" t="s">
        <v>1505</v>
      </c>
      <c r="B392" s="14" t="s">
        <v>2220</v>
      </c>
      <c r="C392" s="14" t="s">
        <v>1827</v>
      </c>
      <c r="D392" s="16">
        <v>45792</v>
      </c>
      <c r="E392" s="16"/>
      <c r="F392" s="14" t="s">
        <v>2221</v>
      </c>
      <c r="G392" s="14" t="s">
        <v>3535</v>
      </c>
      <c r="H392" s="14" t="s">
        <v>1606</v>
      </c>
      <c r="I392" s="15">
        <v>300</v>
      </c>
      <c r="J392" s="77">
        <v>3</v>
      </c>
      <c r="K392" s="92"/>
    </row>
    <row r="393" spans="1:11" ht="20" x14ac:dyDescent="0.25">
      <c r="A393" s="14" t="s">
        <v>1505</v>
      </c>
      <c r="B393" s="14" t="s">
        <v>2222</v>
      </c>
      <c r="C393" s="14" t="s">
        <v>2223</v>
      </c>
      <c r="D393" s="16">
        <v>45792</v>
      </c>
      <c r="E393" s="16"/>
      <c r="F393" s="14" t="s">
        <v>2068</v>
      </c>
      <c r="G393" s="14" t="s">
        <v>3564</v>
      </c>
      <c r="H393" s="14" t="s">
        <v>1704</v>
      </c>
      <c r="I393" s="15">
        <v>500</v>
      </c>
      <c r="J393" s="77">
        <v>2</v>
      </c>
      <c r="K393" s="92"/>
    </row>
    <row r="394" spans="1:11" ht="20" x14ac:dyDescent="0.25">
      <c r="A394" s="14" t="s">
        <v>1505</v>
      </c>
      <c r="B394" s="14" t="s">
        <v>2224</v>
      </c>
      <c r="C394" s="14" t="s">
        <v>2225</v>
      </c>
      <c r="D394" s="16">
        <v>45800</v>
      </c>
      <c r="E394" s="16"/>
      <c r="F394" s="14" t="s">
        <v>2226</v>
      </c>
      <c r="G394" s="14" t="s">
        <v>3604</v>
      </c>
      <c r="H394" s="14" t="s">
        <v>2227</v>
      </c>
      <c r="I394" s="15">
        <v>738</v>
      </c>
      <c r="J394" s="77">
        <v>2</v>
      </c>
      <c r="K394" s="92"/>
    </row>
    <row r="395" spans="1:11" ht="20" x14ac:dyDescent="0.25">
      <c r="A395" s="14" t="s">
        <v>1505</v>
      </c>
      <c r="B395" s="14" t="s">
        <v>2228</v>
      </c>
      <c r="C395" s="14" t="s">
        <v>1657</v>
      </c>
      <c r="D395" s="16">
        <v>45800</v>
      </c>
      <c r="E395" s="16"/>
      <c r="F395" s="14" t="s">
        <v>2068</v>
      </c>
      <c r="G395" s="14" t="s">
        <v>3588</v>
      </c>
      <c r="H395" s="14" t="s">
        <v>1691</v>
      </c>
      <c r="I395" s="15">
        <v>450</v>
      </c>
      <c r="J395" s="77">
        <v>2</v>
      </c>
      <c r="K395" s="92"/>
    </row>
    <row r="396" spans="1:11" ht="20" x14ac:dyDescent="0.25">
      <c r="A396" s="14" t="s">
        <v>1505</v>
      </c>
      <c r="B396" s="14" t="s">
        <v>2229</v>
      </c>
      <c r="C396" s="14" t="s">
        <v>2230</v>
      </c>
      <c r="D396" s="16">
        <v>45800</v>
      </c>
      <c r="E396" s="16"/>
      <c r="F396" s="14" t="s">
        <v>2231</v>
      </c>
      <c r="G396" s="14" t="s">
        <v>3569</v>
      </c>
      <c r="H396" s="14" t="s">
        <v>1727</v>
      </c>
      <c r="I396" s="15">
        <v>235.9</v>
      </c>
      <c r="J396" s="77">
        <v>4</v>
      </c>
      <c r="K396" s="92"/>
    </row>
    <row r="397" spans="1:11" ht="12.5" x14ac:dyDescent="0.25">
      <c r="A397" s="14" t="s">
        <v>1505</v>
      </c>
      <c r="B397" s="14" t="s">
        <v>2232</v>
      </c>
      <c r="C397" s="14" t="s">
        <v>2233</v>
      </c>
      <c r="D397" s="16">
        <v>45800</v>
      </c>
      <c r="E397" s="16"/>
      <c r="F397" s="14" t="s">
        <v>2234</v>
      </c>
      <c r="G397" s="14" t="s">
        <v>3569</v>
      </c>
      <c r="H397" s="14" t="s">
        <v>1727</v>
      </c>
      <c r="I397" s="15">
        <v>117.85</v>
      </c>
      <c r="J397" s="77">
        <v>4</v>
      </c>
      <c r="K397" s="92"/>
    </row>
    <row r="398" spans="1:11" ht="30" x14ac:dyDescent="0.25">
      <c r="A398" s="14" t="s">
        <v>1505</v>
      </c>
      <c r="B398" s="14" t="s">
        <v>2235</v>
      </c>
      <c r="C398" s="14" t="s">
        <v>2203</v>
      </c>
      <c r="D398" s="16">
        <v>45805</v>
      </c>
      <c r="E398" s="16"/>
      <c r="F398" s="14" t="s">
        <v>2236</v>
      </c>
      <c r="G398" s="14"/>
      <c r="H398" s="14" t="s">
        <v>2237</v>
      </c>
      <c r="I398" s="15">
        <v>1947.97</v>
      </c>
      <c r="J398" s="77">
        <v>3</v>
      </c>
      <c r="K398" s="92"/>
    </row>
    <row r="399" spans="1:11" ht="12.5" x14ac:dyDescent="0.25">
      <c r="A399" s="14" t="s">
        <v>1505</v>
      </c>
      <c r="B399" s="14" t="s">
        <v>2238</v>
      </c>
      <c r="C399" s="14" t="s">
        <v>2239</v>
      </c>
      <c r="D399" s="16">
        <v>45800</v>
      </c>
      <c r="E399" s="16"/>
      <c r="F399" s="14" t="s">
        <v>2181</v>
      </c>
      <c r="G399" s="14" t="s">
        <v>3586</v>
      </c>
      <c r="H399" s="14" t="s">
        <v>1958</v>
      </c>
      <c r="I399" s="15">
        <v>1848.9</v>
      </c>
      <c r="J399" s="77">
        <v>3</v>
      </c>
      <c r="K399" s="92"/>
    </row>
    <row r="400" spans="1:11" ht="20" x14ac:dyDescent="0.25">
      <c r="A400" s="14" t="s">
        <v>1505</v>
      </c>
      <c r="B400" s="14" t="s">
        <v>2240</v>
      </c>
      <c r="C400" s="14" t="s">
        <v>2241</v>
      </c>
      <c r="D400" s="16">
        <v>45800</v>
      </c>
      <c r="E400" s="16"/>
      <c r="F400" s="14" t="s">
        <v>2242</v>
      </c>
      <c r="G400" s="14" t="s">
        <v>3569</v>
      </c>
      <c r="H400" s="14" t="s">
        <v>1727</v>
      </c>
      <c r="I400" s="15">
        <v>516.6</v>
      </c>
      <c r="J400" s="77">
        <v>3</v>
      </c>
      <c r="K400" s="92"/>
    </row>
    <row r="401" spans="1:11" ht="12.5" x14ac:dyDescent="0.25">
      <c r="A401" s="14" t="s">
        <v>1505</v>
      </c>
      <c r="B401" s="14" t="s">
        <v>2243</v>
      </c>
      <c r="C401" s="14" t="s">
        <v>2244</v>
      </c>
      <c r="D401" s="16">
        <v>45800</v>
      </c>
      <c r="E401" s="16"/>
      <c r="F401" s="14" t="s">
        <v>2245</v>
      </c>
      <c r="G401" s="14" t="s">
        <v>3537</v>
      </c>
      <c r="H401" s="14" t="s">
        <v>1615</v>
      </c>
      <c r="I401" s="15">
        <v>537.5</v>
      </c>
      <c r="J401" s="77">
        <v>2</v>
      </c>
      <c r="K401" s="92"/>
    </row>
    <row r="402" spans="1:11" ht="20" x14ac:dyDescent="0.25">
      <c r="A402" s="14" t="s">
        <v>1505</v>
      </c>
      <c r="B402" s="14" t="s">
        <v>2246</v>
      </c>
      <c r="C402" s="14" t="s">
        <v>2247</v>
      </c>
      <c r="D402" s="16">
        <v>45800</v>
      </c>
      <c r="E402" s="16"/>
      <c r="F402" s="14" t="s">
        <v>2248</v>
      </c>
      <c r="G402" s="14" t="s">
        <v>3537</v>
      </c>
      <c r="H402" s="14" t="s">
        <v>1615</v>
      </c>
      <c r="I402" s="15">
        <v>180</v>
      </c>
      <c r="J402" s="77">
        <v>2</v>
      </c>
      <c r="K402" s="92"/>
    </row>
    <row r="403" spans="1:11" ht="20" x14ac:dyDescent="0.25">
      <c r="A403" s="14" t="s">
        <v>1505</v>
      </c>
      <c r="B403" s="14" t="s">
        <v>2249</v>
      </c>
      <c r="C403" s="14" t="s">
        <v>2250</v>
      </c>
      <c r="D403" s="16">
        <v>45800</v>
      </c>
      <c r="E403" s="16"/>
      <c r="F403" s="14" t="s">
        <v>2251</v>
      </c>
      <c r="G403" s="14" t="s">
        <v>3605</v>
      </c>
      <c r="H403" s="14" t="s">
        <v>2252</v>
      </c>
      <c r="I403" s="15">
        <v>300</v>
      </c>
      <c r="J403" s="77">
        <v>3</v>
      </c>
      <c r="K403" s="92"/>
    </row>
    <row r="404" spans="1:11" ht="20" x14ac:dyDescent="0.25">
      <c r="A404" s="14" t="s">
        <v>1505</v>
      </c>
      <c r="B404" s="14" t="s">
        <v>2253</v>
      </c>
      <c r="C404" s="14" t="s">
        <v>1519</v>
      </c>
      <c r="D404" s="16">
        <v>45800</v>
      </c>
      <c r="E404" s="16"/>
      <c r="F404" s="14" t="s">
        <v>2068</v>
      </c>
      <c r="G404" s="14" t="s">
        <v>3540</v>
      </c>
      <c r="H404" s="14" t="s">
        <v>1625</v>
      </c>
      <c r="I404" s="15">
        <v>400</v>
      </c>
      <c r="J404" s="77">
        <v>2</v>
      </c>
      <c r="K404" s="92"/>
    </row>
    <row r="405" spans="1:11" ht="20" x14ac:dyDescent="0.25">
      <c r="A405" s="14" t="s">
        <v>1505</v>
      </c>
      <c r="B405" s="14" t="s">
        <v>2254</v>
      </c>
      <c r="C405" s="14" t="s">
        <v>1604</v>
      </c>
      <c r="D405" s="16">
        <v>45800</v>
      </c>
      <c r="E405" s="16"/>
      <c r="F405" s="14" t="s">
        <v>1810</v>
      </c>
      <c r="G405" s="14" t="s">
        <v>3540</v>
      </c>
      <c r="H405" s="14" t="s">
        <v>1625</v>
      </c>
      <c r="I405" s="15">
        <v>400</v>
      </c>
      <c r="J405" s="77">
        <v>2</v>
      </c>
      <c r="K405" s="92"/>
    </row>
    <row r="406" spans="1:11" ht="20" x14ac:dyDescent="0.25">
      <c r="A406" s="14" t="s">
        <v>1505</v>
      </c>
      <c r="B406" s="14" t="s">
        <v>2255</v>
      </c>
      <c r="C406" s="14" t="s">
        <v>1581</v>
      </c>
      <c r="D406" s="16">
        <v>45800</v>
      </c>
      <c r="E406" s="16"/>
      <c r="F406" s="14" t="s">
        <v>2256</v>
      </c>
      <c r="G406" s="14"/>
      <c r="H406" s="14" t="s">
        <v>2257</v>
      </c>
      <c r="I406" s="15">
        <v>450</v>
      </c>
      <c r="J406" s="77">
        <v>3</v>
      </c>
      <c r="K406" s="92"/>
    </row>
    <row r="407" spans="1:11" ht="20" x14ac:dyDescent="0.25">
      <c r="A407" s="14" t="s">
        <v>1505</v>
      </c>
      <c r="B407" s="14" t="s">
        <v>2258</v>
      </c>
      <c r="C407" s="14" t="s">
        <v>2259</v>
      </c>
      <c r="D407" s="16">
        <v>45800</v>
      </c>
      <c r="E407" s="16"/>
      <c r="F407" s="14" t="s">
        <v>2260</v>
      </c>
      <c r="G407" s="14" t="s">
        <v>3606</v>
      </c>
      <c r="H407" s="14" t="s">
        <v>2261</v>
      </c>
      <c r="I407" s="15">
        <v>42.84</v>
      </c>
      <c r="J407" s="77">
        <v>2</v>
      </c>
      <c r="K407" s="92"/>
    </row>
    <row r="408" spans="1:11" ht="20" x14ac:dyDescent="0.25">
      <c r="A408" s="14" t="s">
        <v>1505</v>
      </c>
      <c r="B408" s="14" t="s">
        <v>2262</v>
      </c>
      <c r="C408" s="14" t="s">
        <v>2263</v>
      </c>
      <c r="D408" s="16">
        <v>45800</v>
      </c>
      <c r="E408" s="16"/>
      <c r="F408" s="14" t="s">
        <v>2264</v>
      </c>
      <c r="G408" s="14" t="s">
        <v>3509</v>
      </c>
      <c r="H408" s="14" t="s">
        <v>1517</v>
      </c>
      <c r="I408" s="15">
        <v>276.75</v>
      </c>
      <c r="J408" s="77">
        <v>4</v>
      </c>
      <c r="K408" s="92"/>
    </row>
    <row r="409" spans="1:11" ht="20" x14ac:dyDescent="0.25">
      <c r="A409" s="14" t="s">
        <v>1505</v>
      </c>
      <c r="B409" s="14" t="s">
        <v>3754</v>
      </c>
      <c r="C409" s="14" t="s">
        <v>2265</v>
      </c>
      <c r="D409" s="16">
        <v>45800</v>
      </c>
      <c r="E409" s="16"/>
      <c r="F409" s="14" t="s">
        <v>2266</v>
      </c>
      <c r="G409" s="14" t="s">
        <v>3509</v>
      </c>
      <c r="H409" s="14" t="s">
        <v>1517</v>
      </c>
      <c r="I409" s="15">
        <v>244.2</v>
      </c>
      <c r="J409" s="77">
        <v>4</v>
      </c>
      <c r="K409" s="92"/>
    </row>
    <row r="410" spans="1:11" ht="20" x14ac:dyDescent="0.25">
      <c r="A410" s="14" t="s">
        <v>1505</v>
      </c>
      <c r="B410" s="14" t="s">
        <v>2267</v>
      </c>
      <c r="C410" s="14" t="s">
        <v>2268</v>
      </c>
      <c r="D410" s="16">
        <v>45800</v>
      </c>
      <c r="E410" s="16"/>
      <c r="F410" s="14" t="s">
        <v>2269</v>
      </c>
      <c r="G410" s="14" t="s">
        <v>3607</v>
      </c>
      <c r="H410" s="14" t="s">
        <v>2270</v>
      </c>
      <c r="I410" s="15">
        <v>200</v>
      </c>
      <c r="J410" s="77">
        <v>3</v>
      </c>
      <c r="K410" s="92"/>
    </row>
    <row r="411" spans="1:11" ht="12.5" x14ac:dyDescent="0.25">
      <c r="A411" s="14" t="s">
        <v>1505</v>
      </c>
      <c r="B411" s="14" t="s">
        <v>2271</v>
      </c>
      <c r="C411" s="14" t="s">
        <v>2272</v>
      </c>
      <c r="D411" s="16">
        <v>45800</v>
      </c>
      <c r="E411" s="16"/>
      <c r="F411" s="14" t="s">
        <v>2273</v>
      </c>
      <c r="G411" s="14" t="s">
        <v>3608</v>
      </c>
      <c r="H411" s="14" t="s">
        <v>2274</v>
      </c>
      <c r="I411" s="15">
        <v>259.52999999999997</v>
      </c>
      <c r="J411" s="77">
        <v>4</v>
      </c>
      <c r="K411" s="92"/>
    </row>
    <row r="412" spans="1:11" ht="12.5" x14ac:dyDescent="0.25">
      <c r="A412" s="14" t="s">
        <v>1505</v>
      </c>
      <c r="B412" s="14" t="s">
        <v>2275</v>
      </c>
      <c r="C412" s="14" t="s">
        <v>2276</v>
      </c>
      <c r="D412" s="16">
        <v>45800</v>
      </c>
      <c r="E412" s="16"/>
      <c r="F412" s="14" t="s">
        <v>2277</v>
      </c>
      <c r="G412" s="14" t="s">
        <v>3609</v>
      </c>
      <c r="H412" s="14" t="s">
        <v>2278</v>
      </c>
      <c r="I412" s="15">
        <v>1406</v>
      </c>
      <c r="J412" s="77">
        <v>4</v>
      </c>
      <c r="K412" s="92"/>
    </row>
    <row r="413" spans="1:11" ht="20" x14ac:dyDescent="0.25">
      <c r="A413" s="14" t="s">
        <v>1505</v>
      </c>
      <c r="B413" s="14" t="s">
        <v>2279</v>
      </c>
      <c r="C413" s="14" t="s">
        <v>2280</v>
      </c>
      <c r="D413" s="16">
        <v>45800</v>
      </c>
      <c r="E413" s="16"/>
      <c r="F413" s="14" t="s">
        <v>2281</v>
      </c>
      <c r="G413" s="14" t="s">
        <v>3578</v>
      </c>
      <c r="H413" s="14" t="s">
        <v>1800</v>
      </c>
      <c r="I413" s="15">
        <v>864</v>
      </c>
      <c r="J413" s="77">
        <v>3</v>
      </c>
      <c r="K413" s="92"/>
    </row>
    <row r="414" spans="1:11" ht="20" x14ac:dyDescent="0.25">
      <c r="A414" s="14" t="s">
        <v>1505</v>
      </c>
      <c r="B414" s="14" t="s">
        <v>2282</v>
      </c>
      <c r="C414" s="14" t="s">
        <v>2109</v>
      </c>
      <c r="D414" s="16">
        <v>45761</v>
      </c>
      <c r="E414" s="16"/>
      <c r="F414" s="14" t="s">
        <v>2283</v>
      </c>
      <c r="G414" s="14" t="s">
        <v>3585</v>
      </c>
      <c r="H414" s="14" t="s">
        <v>1951</v>
      </c>
      <c r="I414" s="15">
        <v>5670</v>
      </c>
      <c r="J414" s="77">
        <v>3</v>
      </c>
      <c r="K414" s="92"/>
    </row>
    <row r="415" spans="1:11" ht="20" x14ac:dyDescent="0.25">
      <c r="A415" s="14" t="s">
        <v>1505</v>
      </c>
      <c r="B415" s="14" t="s">
        <v>2284</v>
      </c>
      <c r="C415" s="14" t="s">
        <v>2285</v>
      </c>
      <c r="D415" s="16">
        <v>45800</v>
      </c>
      <c r="E415" s="16"/>
      <c r="F415" s="14" t="s">
        <v>2286</v>
      </c>
      <c r="G415" s="14" t="s">
        <v>3585</v>
      </c>
      <c r="H415" s="14" t="s">
        <v>1951</v>
      </c>
      <c r="I415" s="15">
        <v>3228</v>
      </c>
      <c r="J415" s="77">
        <v>3</v>
      </c>
      <c r="K415" s="92"/>
    </row>
    <row r="416" spans="1:11" ht="20" x14ac:dyDescent="0.25">
      <c r="A416" s="14" t="s">
        <v>1505</v>
      </c>
      <c r="B416" s="14" t="s">
        <v>2287</v>
      </c>
      <c r="C416" s="14" t="s">
        <v>2288</v>
      </c>
      <c r="D416" s="16">
        <v>45805</v>
      </c>
      <c r="E416" s="16"/>
      <c r="F416" s="14" t="s">
        <v>2289</v>
      </c>
      <c r="G416" s="14" t="s">
        <v>3610</v>
      </c>
      <c r="H416" s="14" t="s">
        <v>2290</v>
      </c>
      <c r="I416" s="15">
        <v>335.47</v>
      </c>
      <c r="J416" s="77">
        <v>2</v>
      </c>
      <c r="K416" s="92"/>
    </row>
    <row r="417" spans="1:11" ht="20" x14ac:dyDescent="0.25">
      <c r="A417" s="14" t="s">
        <v>1505</v>
      </c>
      <c r="B417" s="14" t="s">
        <v>2291</v>
      </c>
      <c r="C417" s="14" t="s">
        <v>2292</v>
      </c>
      <c r="D417" s="16">
        <v>45805</v>
      </c>
      <c r="E417" s="16"/>
      <c r="F417" s="14" t="s">
        <v>2293</v>
      </c>
      <c r="G417" s="14" t="s">
        <v>3611</v>
      </c>
      <c r="H417" s="14" t="s">
        <v>2294</v>
      </c>
      <c r="I417" s="15">
        <v>283.39999999999998</v>
      </c>
      <c r="J417" s="77">
        <v>2</v>
      </c>
      <c r="K417" s="92"/>
    </row>
    <row r="418" spans="1:11" ht="20" x14ac:dyDescent="0.25">
      <c r="A418" s="14" t="s">
        <v>1505</v>
      </c>
      <c r="B418" s="14" t="s">
        <v>2295</v>
      </c>
      <c r="C418" s="14" t="s">
        <v>2296</v>
      </c>
      <c r="D418" s="16">
        <v>45805</v>
      </c>
      <c r="E418" s="16"/>
      <c r="F418" s="14" t="s">
        <v>2297</v>
      </c>
      <c r="G418" s="14" t="s">
        <v>3612</v>
      </c>
      <c r="H418" s="14" t="s">
        <v>2298</v>
      </c>
      <c r="I418" s="15">
        <v>170.6</v>
      </c>
      <c r="J418" s="77">
        <v>2</v>
      </c>
      <c r="K418" s="92"/>
    </row>
    <row r="419" spans="1:11" ht="20" x14ac:dyDescent="0.25">
      <c r="A419" s="14" t="s">
        <v>1505</v>
      </c>
      <c r="B419" s="14" t="s">
        <v>2299</v>
      </c>
      <c r="C419" s="14" t="s">
        <v>2300</v>
      </c>
      <c r="D419" s="16">
        <v>45805</v>
      </c>
      <c r="E419" s="16"/>
      <c r="F419" s="14" t="s">
        <v>2297</v>
      </c>
      <c r="G419" s="14" t="s">
        <v>3613</v>
      </c>
      <c r="H419" s="14" t="s">
        <v>2301</v>
      </c>
      <c r="I419" s="15">
        <v>252.9</v>
      </c>
      <c r="J419" s="77">
        <v>2</v>
      </c>
      <c r="K419" s="92"/>
    </row>
    <row r="420" spans="1:11" ht="20" x14ac:dyDescent="0.25">
      <c r="A420" s="14" t="s">
        <v>1505</v>
      </c>
      <c r="B420" s="14" t="s">
        <v>2302</v>
      </c>
      <c r="C420" s="14" t="s">
        <v>2303</v>
      </c>
      <c r="D420" s="16">
        <v>45805</v>
      </c>
      <c r="E420" s="16"/>
      <c r="F420" s="14" t="s">
        <v>2293</v>
      </c>
      <c r="G420" s="14" t="s">
        <v>3614</v>
      </c>
      <c r="H420" s="14" t="s">
        <v>2304</v>
      </c>
      <c r="I420" s="15">
        <v>319</v>
      </c>
      <c r="J420" s="77">
        <v>2</v>
      </c>
      <c r="K420" s="92"/>
    </row>
    <row r="421" spans="1:11" ht="20" x14ac:dyDescent="0.25">
      <c r="A421" s="14" t="s">
        <v>1505</v>
      </c>
      <c r="B421" s="14" t="s">
        <v>2305</v>
      </c>
      <c r="C421" s="14" t="s">
        <v>2306</v>
      </c>
      <c r="D421" s="16">
        <v>45805</v>
      </c>
      <c r="E421" s="16"/>
      <c r="F421" s="14" t="s">
        <v>2293</v>
      </c>
      <c r="G421" s="14" t="s">
        <v>3615</v>
      </c>
      <c r="H421" s="14" t="s">
        <v>2307</v>
      </c>
      <c r="I421" s="15">
        <v>292</v>
      </c>
      <c r="J421" s="77">
        <v>2</v>
      </c>
      <c r="K421" s="92"/>
    </row>
    <row r="422" spans="1:11" ht="20" x14ac:dyDescent="0.25">
      <c r="A422" s="14" t="s">
        <v>1505</v>
      </c>
      <c r="B422" s="14" t="s">
        <v>2308</v>
      </c>
      <c r="C422" s="14" t="s">
        <v>2309</v>
      </c>
      <c r="D422" s="16">
        <v>45805</v>
      </c>
      <c r="E422" s="16"/>
      <c r="F422" s="14" t="s">
        <v>2293</v>
      </c>
      <c r="G422" s="14" t="s">
        <v>3616</v>
      </c>
      <c r="H422" s="14" t="s">
        <v>2310</v>
      </c>
      <c r="I422" s="15">
        <v>340.6</v>
      </c>
      <c r="J422" s="77">
        <v>2</v>
      </c>
      <c r="K422" s="92"/>
    </row>
    <row r="423" spans="1:11" ht="20" x14ac:dyDescent="0.25">
      <c r="A423" s="14" t="s">
        <v>1505</v>
      </c>
      <c r="B423" s="14" t="s">
        <v>2311</v>
      </c>
      <c r="C423" s="14" t="s">
        <v>2312</v>
      </c>
      <c r="D423" s="16">
        <v>45805</v>
      </c>
      <c r="E423" s="16"/>
      <c r="F423" s="14" t="s">
        <v>2313</v>
      </c>
      <c r="G423" s="14" t="s">
        <v>3568</v>
      </c>
      <c r="H423" s="14" t="s">
        <v>2314</v>
      </c>
      <c r="I423" s="15">
        <v>244.39</v>
      </c>
      <c r="J423" s="77">
        <v>2</v>
      </c>
      <c r="K423" s="92"/>
    </row>
    <row r="424" spans="1:11" ht="20" x14ac:dyDescent="0.25">
      <c r="A424" s="14" t="s">
        <v>1505</v>
      </c>
      <c r="B424" s="14" t="s">
        <v>2315</v>
      </c>
      <c r="C424" s="14" t="s">
        <v>2316</v>
      </c>
      <c r="D424" s="16">
        <v>45805</v>
      </c>
      <c r="E424" s="16"/>
      <c r="F424" s="14" t="s">
        <v>2317</v>
      </c>
      <c r="G424" s="14" t="s">
        <v>3617</v>
      </c>
      <c r="H424" s="14" t="s">
        <v>2318</v>
      </c>
      <c r="I424" s="15">
        <v>443.28</v>
      </c>
      <c r="J424" s="77">
        <v>2</v>
      </c>
      <c r="K424" s="92"/>
    </row>
    <row r="425" spans="1:11" ht="20" x14ac:dyDescent="0.25">
      <c r="A425" s="14" t="s">
        <v>1505</v>
      </c>
      <c r="B425" s="14" t="s">
        <v>2319</v>
      </c>
      <c r="C425" s="14" t="s">
        <v>2320</v>
      </c>
      <c r="D425" s="16">
        <v>45805</v>
      </c>
      <c r="E425" s="16"/>
      <c r="F425" s="14" t="s">
        <v>2313</v>
      </c>
      <c r="G425" s="14" t="s">
        <v>3618</v>
      </c>
      <c r="H425" s="14" t="s">
        <v>2321</v>
      </c>
      <c r="I425" s="15">
        <v>228.7</v>
      </c>
      <c r="J425" s="77">
        <v>2</v>
      </c>
      <c r="K425" s="92"/>
    </row>
    <row r="426" spans="1:11" ht="20" x14ac:dyDescent="0.25">
      <c r="A426" s="14" t="s">
        <v>1505</v>
      </c>
      <c r="B426" s="14" t="s">
        <v>2322</v>
      </c>
      <c r="C426" s="14" t="s">
        <v>2323</v>
      </c>
      <c r="D426" s="16">
        <v>45805</v>
      </c>
      <c r="E426" s="16"/>
      <c r="F426" s="14" t="s">
        <v>2313</v>
      </c>
      <c r="G426" s="14" t="s">
        <v>3619</v>
      </c>
      <c r="H426" s="14" t="s">
        <v>2324</v>
      </c>
      <c r="I426" s="15">
        <v>208.2</v>
      </c>
      <c r="J426" s="77">
        <v>2</v>
      </c>
      <c r="K426" s="92"/>
    </row>
    <row r="427" spans="1:11" ht="20" x14ac:dyDescent="0.25">
      <c r="A427" s="14" t="s">
        <v>1505</v>
      </c>
      <c r="B427" s="14" t="s">
        <v>2325</v>
      </c>
      <c r="C427" s="14" t="s">
        <v>2326</v>
      </c>
      <c r="D427" s="16">
        <v>45805</v>
      </c>
      <c r="E427" s="16"/>
      <c r="F427" s="14" t="s">
        <v>2313</v>
      </c>
      <c r="G427" s="14" t="s">
        <v>3536</v>
      </c>
      <c r="H427" s="14" t="s">
        <v>1611</v>
      </c>
      <c r="I427" s="15">
        <v>188.4</v>
      </c>
      <c r="J427" s="77">
        <v>2</v>
      </c>
      <c r="K427" s="92"/>
    </row>
    <row r="428" spans="1:11" ht="20" x14ac:dyDescent="0.25">
      <c r="A428" s="14" t="s">
        <v>1505</v>
      </c>
      <c r="B428" s="14" t="s">
        <v>2327</v>
      </c>
      <c r="C428" s="14" t="s">
        <v>2292</v>
      </c>
      <c r="D428" s="16">
        <v>45805</v>
      </c>
      <c r="E428" s="16"/>
      <c r="F428" s="14" t="s">
        <v>2313</v>
      </c>
      <c r="G428" s="14" t="s">
        <v>3620</v>
      </c>
      <c r="H428" s="14" t="s">
        <v>2328</v>
      </c>
      <c r="I428" s="15">
        <v>223.5</v>
      </c>
      <c r="J428" s="77">
        <v>2</v>
      </c>
      <c r="K428" s="92"/>
    </row>
    <row r="429" spans="1:11" ht="20" x14ac:dyDescent="0.25">
      <c r="A429" s="14" t="s">
        <v>1505</v>
      </c>
      <c r="B429" s="14" t="s">
        <v>2329</v>
      </c>
      <c r="C429" s="14" t="s">
        <v>1989</v>
      </c>
      <c r="D429" s="16">
        <v>45805</v>
      </c>
      <c r="E429" s="16"/>
      <c r="F429" s="14" t="s">
        <v>2330</v>
      </c>
      <c r="G429" s="14" t="s">
        <v>3601</v>
      </c>
      <c r="H429" s="14" t="s">
        <v>2159</v>
      </c>
      <c r="I429" s="15">
        <v>167.6</v>
      </c>
      <c r="J429" s="77">
        <v>2</v>
      </c>
      <c r="K429" s="92"/>
    </row>
    <row r="430" spans="1:11" ht="12.5" x14ac:dyDescent="0.25">
      <c r="A430" s="14" t="s">
        <v>1505</v>
      </c>
      <c r="B430" s="14" t="s">
        <v>2331</v>
      </c>
      <c r="C430" s="14" t="s">
        <v>2332</v>
      </c>
      <c r="D430" s="16">
        <v>45798</v>
      </c>
      <c r="E430" s="16"/>
      <c r="F430" s="14" t="s">
        <v>2333</v>
      </c>
      <c r="G430" s="14" t="s">
        <v>3621</v>
      </c>
      <c r="H430" s="14" t="s">
        <v>2334</v>
      </c>
      <c r="I430" s="15">
        <v>499</v>
      </c>
      <c r="J430" s="77">
        <v>3</v>
      </c>
      <c r="K430" s="92"/>
    </row>
    <row r="431" spans="1:11" ht="20" x14ac:dyDescent="0.25">
      <c r="A431" s="14" t="s">
        <v>1505</v>
      </c>
      <c r="B431" s="14" t="s">
        <v>2335</v>
      </c>
      <c r="C431" s="14" t="s">
        <v>2336</v>
      </c>
      <c r="D431" s="16">
        <v>45804</v>
      </c>
      <c r="E431" s="16"/>
      <c r="F431" s="14" t="s">
        <v>2337</v>
      </c>
      <c r="G431" s="14"/>
      <c r="H431" s="14" t="s">
        <v>2338</v>
      </c>
      <c r="I431" s="15">
        <v>157.15</v>
      </c>
      <c r="J431" s="77">
        <v>3</v>
      </c>
      <c r="K431" s="92"/>
    </row>
    <row r="432" spans="1:11" ht="20" x14ac:dyDescent="0.25">
      <c r="A432" s="14" t="s">
        <v>1505</v>
      </c>
      <c r="B432" s="14" t="s">
        <v>2339</v>
      </c>
      <c r="C432" s="14" t="s">
        <v>2340</v>
      </c>
      <c r="D432" s="16">
        <v>45805</v>
      </c>
      <c r="E432" s="16"/>
      <c r="F432" s="14" t="s">
        <v>2341</v>
      </c>
      <c r="G432" s="14" t="s">
        <v>3581</v>
      </c>
      <c r="H432" s="14" t="s">
        <v>1820</v>
      </c>
      <c r="I432" s="15">
        <v>2527.04</v>
      </c>
      <c r="J432" s="77">
        <v>3</v>
      </c>
      <c r="K432" s="92"/>
    </row>
    <row r="433" spans="1:11" ht="20" x14ac:dyDescent="0.25">
      <c r="A433" s="14" t="s">
        <v>1505</v>
      </c>
      <c r="B433" s="14" t="s">
        <v>2342</v>
      </c>
      <c r="C433" s="14" t="s">
        <v>1657</v>
      </c>
      <c r="D433" s="16">
        <v>45805</v>
      </c>
      <c r="E433" s="16"/>
      <c r="F433" s="14" t="s">
        <v>2068</v>
      </c>
      <c r="G433" s="14" t="s">
        <v>3515</v>
      </c>
      <c r="H433" s="14" t="s">
        <v>1539</v>
      </c>
      <c r="I433" s="15">
        <v>400</v>
      </c>
      <c r="J433" s="77">
        <v>2</v>
      </c>
      <c r="K433" s="92"/>
    </row>
    <row r="434" spans="1:11" ht="12.5" x14ac:dyDescent="0.25">
      <c r="A434" s="14" t="s">
        <v>1505</v>
      </c>
      <c r="B434" s="14" t="s">
        <v>2343</v>
      </c>
      <c r="C434" s="14" t="s">
        <v>2344</v>
      </c>
      <c r="D434" s="16">
        <v>45798</v>
      </c>
      <c r="E434" s="16"/>
      <c r="F434" s="14" t="s">
        <v>2345</v>
      </c>
      <c r="G434" s="14" t="s">
        <v>3622</v>
      </c>
      <c r="H434" s="14" t="s">
        <v>2346</v>
      </c>
      <c r="I434" s="15">
        <v>173.86</v>
      </c>
      <c r="J434" s="77">
        <v>3</v>
      </c>
      <c r="K434" s="92"/>
    </row>
    <row r="435" spans="1:11" ht="40" x14ac:dyDescent="0.25">
      <c r="A435" s="14" t="s">
        <v>1505</v>
      </c>
      <c r="B435" s="14" t="s">
        <v>2347</v>
      </c>
      <c r="C435" s="14" t="s">
        <v>3790</v>
      </c>
      <c r="D435" s="16">
        <v>45783</v>
      </c>
      <c r="E435" s="16"/>
      <c r="F435" s="14" t="s">
        <v>2348</v>
      </c>
      <c r="G435" s="14"/>
      <c r="H435" s="14" t="s">
        <v>1633</v>
      </c>
      <c r="I435" s="15">
        <v>387.6</v>
      </c>
      <c r="J435" s="77">
        <v>3</v>
      </c>
      <c r="K435" s="92"/>
    </row>
    <row r="436" spans="1:11" ht="30" x14ac:dyDescent="0.25">
      <c r="A436" s="14" t="s">
        <v>1505</v>
      </c>
      <c r="B436" s="14" t="s">
        <v>2347</v>
      </c>
      <c r="C436" s="14" t="s">
        <v>3791</v>
      </c>
      <c r="D436" s="16">
        <v>45783</v>
      </c>
      <c r="E436" s="16"/>
      <c r="F436" s="14" t="s">
        <v>2349</v>
      </c>
      <c r="G436" s="14"/>
      <c r="H436" s="14" t="s">
        <v>1599</v>
      </c>
      <c r="I436" s="15">
        <v>289.29000000000002</v>
      </c>
      <c r="J436" s="77">
        <v>2</v>
      </c>
      <c r="K436" s="92"/>
    </row>
    <row r="437" spans="1:11" ht="30" x14ac:dyDescent="0.25">
      <c r="A437" s="14" t="s">
        <v>1505</v>
      </c>
      <c r="B437" s="14" t="s">
        <v>2347</v>
      </c>
      <c r="C437" s="14" t="s">
        <v>3792</v>
      </c>
      <c r="D437" s="16">
        <v>45790</v>
      </c>
      <c r="E437" s="16"/>
      <c r="F437" s="14" t="s">
        <v>2350</v>
      </c>
      <c r="G437" s="14"/>
      <c r="H437" s="14" t="s">
        <v>1564</v>
      </c>
      <c r="I437" s="15">
        <v>1499.36</v>
      </c>
      <c r="J437" s="77">
        <v>3</v>
      </c>
      <c r="K437" s="92"/>
    </row>
    <row r="438" spans="1:11" ht="40" x14ac:dyDescent="0.25">
      <c r="A438" s="14" t="s">
        <v>1505</v>
      </c>
      <c r="B438" s="14" t="s">
        <v>2347</v>
      </c>
      <c r="C438" s="14" t="s">
        <v>3793</v>
      </c>
      <c r="D438" s="16">
        <v>45791</v>
      </c>
      <c r="E438" s="16"/>
      <c r="F438" s="14" t="s">
        <v>2351</v>
      </c>
      <c r="G438" s="14"/>
      <c r="H438" s="14" t="s">
        <v>1564</v>
      </c>
      <c r="I438" s="15">
        <v>780.04</v>
      </c>
      <c r="J438" s="77">
        <v>2</v>
      </c>
      <c r="K438" s="92"/>
    </row>
    <row r="439" spans="1:11" ht="20" x14ac:dyDescent="0.25">
      <c r="A439" s="14" t="s">
        <v>1505</v>
      </c>
      <c r="B439" s="14" t="s">
        <v>2347</v>
      </c>
      <c r="C439" s="14" t="s">
        <v>3793</v>
      </c>
      <c r="D439" s="16">
        <v>45792</v>
      </c>
      <c r="E439" s="16"/>
      <c r="F439" s="14" t="s">
        <v>2352</v>
      </c>
      <c r="G439" s="14"/>
      <c r="H439" s="14" t="s">
        <v>2353</v>
      </c>
      <c r="I439" s="15">
        <v>220</v>
      </c>
      <c r="J439" s="77">
        <v>3</v>
      </c>
      <c r="K439" s="92"/>
    </row>
    <row r="440" spans="1:11" ht="12.5" x14ac:dyDescent="0.25">
      <c r="A440" s="14" t="s">
        <v>1505</v>
      </c>
      <c r="B440" s="14" t="s">
        <v>2347</v>
      </c>
      <c r="C440" s="14" t="s">
        <v>3794</v>
      </c>
      <c r="D440" s="16">
        <v>45808</v>
      </c>
      <c r="E440" s="16"/>
      <c r="F440" s="14" t="s">
        <v>2354</v>
      </c>
      <c r="G440" s="14"/>
      <c r="H440" s="14" t="s">
        <v>2022</v>
      </c>
      <c r="I440" s="15">
        <v>12175.1</v>
      </c>
      <c r="J440" s="77">
        <v>4</v>
      </c>
      <c r="K440" s="92"/>
    </row>
    <row r="441" spans="1:11" ht="20" x14ac:dyDescent="0.25">
      <c r="A441" s="14" t="s">
        <v>1505</v>
      </c>
      <c r="B441" s="14" t="s">
        <v>2347</v>
      </c>
      <c r="C441" s="14" t="s">
        <v>1519</v>
      </c>
      <c r="D441" s="16">
        <v>45808</v>
      </c>
      <c r="E441" s="16"/>
      <c r="F441" s="14" t="s">
        <v>2355</v>
      </c>
      <c r="G441" s="14"/>
      <c r="H441" s="14" t="s">
        <v>2026</v>
      </c>
      <c r="I441" s="15">
        <v>1867.06</v>
      </c>
      <c r="J441" s="77">
        <v>2</v>
      </c>
      <c r="K441" s="92"/>
    </row>
    <row r="442" spans="1:11" ht="12.5" x14ac:dyDescent="0.25">
      <c r="A442" s="14" t="s">
        <v>1505</v>
      </c>
      <c r="B442" s="14" t="s">
        <v>2347</v>
      </c>
      <c r="C442" s="14" t="s">
        <v>1519</v>
      </c>
      <c r="D442" s="16">
        <v>45808</v>
      </c>
      <c r="E442" s="16"/>
      <c r="F442" s="14" t="s">
        <v>2356</v>
      </c>
      <c r="G442" s="14"/>
      <c r="H442" s="14" t="s">
        <v>1736</v>
      </c>
      <c r="I442" s="15">
        <v>316.54000000000002</v>
      </c>
      <c r="J442" s="77">
        <v>2</v>
      </c>
      <c r="K442" s="92"/>
    </row>
    <row r="443" spans="1:11" ht="20" x14ac:dyDescent="0.25">
      <c r="A443" s="14" t="s">
        <v>1505</v>
      </c>
      <c r="B443" s="14" t="s">
        <v>2347</v>
      </c>
      <c r="C443" s="14" t="s">
        <v>1519</v>
      </c>
      <c r="D443" s="16">
        <v>45808</v>
      </c>
      <c r="E443" s="16"/>
      <c r="F443" s="14" t="s">
        <v>2357</v>
      </c>
      <c r="G443" s="14"/>
      <c r="H443" s="14" t="s">
        <v>2029</v>
      </c>
      <c r="I443" s="15">
        <v>2260.9299999999998</v>
      </c>
      <c r="J443" s="77">
        <v>2</v>
      </c>
      <c r="K443" s="92"/>
    </row>
    <row r="444" spans="1:11" ht="20" x14ac:dyDescent="0.25">
      <c r="A444" s="14" t="s">
        <v>1505</v>
      </c>
      <c r="B444" s="14" t="s">
        <v>2347</v>
      </c>
      <c r="C444" s="14" t="s">
        <v>1827</v>
      </c>
      <c r="D444" s="16">
        <v>45798</v>
      </c>
      <c r="E444" s="16"/>
      <c r="F444" s="14" t="s">
        <v>2358</v>
      </c>
      <c r="G444" s="14"/>
      <c r="H444" s="14" t="s">
        <v>2359</v>
      </c>
      <c r="I444" s="15">
        <v>500</v>
      </c>
      <c r="J444" s="77">
        <v>3</v>
      </c>
      <c r="K444" s="92"/>
    </row>
    <row r="445" spans="1:11" ht="30" x14ac:dyDescent="0.25">
      <c r="A445" s="14" t="s">
        <v>1505</v>
      </c>
      <c r="B445" s="14" t="s">
        <v>2360</v>
      </c>
      <c r="C445" s="14" t="s">
        <v>3755</v>
      </c>
      <c r="D445" s="16">
        <v>45814</v>
      </c>
      <c r="E445" s="16"/>
      <c r="F445" s="14" t="s">
        <v>2361</v>
      </c>
      <c r="G445" s="14" t="s">
        <v>3509</v>
      </c>
      <c r="H445" s="14" t="s">
        <v>1517</v>
      </c>
      <c r="I445" s="15">
        <v>6044.99</v>
      </c>
      <c r="J445" s="77">
        <v>4</v>
      </c>
      <c r="K445" s="92"/>
    </row>
    <row r="446" spans="1:11" ht="20" x14ac:dyDescent="0.25">
      <c r="A446" s="14" t="s">
        <v>1505</v>
      </c>
      <c r="B446" s="14" t="s">
        <v>2362</v>
      </c>
      <c r="C446" s="14" t="s">
        <v>2363</v>
      </c>
      <c r="D446" s="16">
        <v>45814</v>
      </c>
      <c r="E446" s="16"/>
      <c r="F446" s="14" t="s">
        <v>2364</v>
      </c>
      <c r="G446" s="14" t="s">
        <v>3573</v>
      </c>
      <c r="H446" s="14" t="s">
        <v>1766</v>
      </c>
      <c r="I446" s="15">
        <v>850</v>
      </c>
      <c r="J446" s="77">
        <v>2</v>
      </c>
      <c r="K446" s="92"/>
    </row>
    <row r="447" spans="1:11" ht="30" x14ac:dyDescent="0.25">
      <c r="A447" s="14" t="s">
        <v>1505</v>
      </c>
      <c r="B447" s="14" t="s">
        <v>2365</v>
      </c>
      <c r="C447" s="14" t="s">
        <v>2316</v>
      </c>
      <c r="D447" s="16">
        <v>45814</v>
      </c>
      <c r="E447" s="16"/>
      <c r="F447" s="14" t="s">
        <v>2113</v>
      </c>
      <c r="G447" s="14" t="s">
        <v>3572</v>
      </c>
      <c r="H447" s="14" t="s">
        <v>1762</v>
      </c>
      <c r="I447" s="15">
        <v>800</v>
      </c>
      <c r="J447" s="77">
        <v>2</v>
      </c>
      <c r="K447" s="92"/>
    </row>
    <row r="448" spans="1:11" ht="12.5" x14ac:dyDescent="0.25">
      <c r="A448" s="14" t="s">
        <v>1505</v>
      </c>
      <c r="B448" s="14" t="s">
        <v>2366</v>
      </c>
      <c r="C448" s="14" t="s">
        <v>2367</v>
      </c>
      <c r="D448" s="16">
        <v>45814</v>
      </c>
      <c r="E448" s="16"/>
      <c r="F448" s="14" t="s">
        <v>2368</v>
      </c>
      <c r="G448" s="14" t="s">
        <v>3608</v>
      </c>
      <c r="H448" s="14" t="s">
        <v>2274</v>
      </c>
      <c r="I448" s="15">
        <v>97.17</v>
      </c>
      <c r="J448" s="77">
        <v>4</v>
      </c>
      <c r="K448" s="92"/>
    </row>
    <row r="449" spans="1:11" ht="20" x14ac:dyDescent="0.25">
      <c r="A449" s="14" t="s">
        <v>1505</v>
      </c>
      <c r="B449" s="14" t="s">
        <v>2369</v>
      </c>
      <c r="C449" s="14" t="s">
        <v>1627</v>
      </c>
      <c r="D449" s="16">
        <v>45814</v>
      </c>
      <c r="E449" s="16"/>
      <c r="F449" s="14" t="s">
        <v>1810</v>
      </c>
      <c r="G449" s="14" t="s">
        <v>3561</v>
      </c>
      <c r="H449" s="14" t="s">
        <v>1689</v>
      </c>
      <c r="I449" s="15">
        <v>400</v>
      </c>
      <c r="J449" s="77">
        <v>2</v>
      </c>
      <c r="K449" s="92"/>
    </row>
    <row r="450" spans="1:11" ht="20" x14ac:dyDescent="0.25">
      <c r="A450" s="14" t="s">
        <v>1505</v>
      </c>
      <c r="B450" s="14" t="s">
        <v>2370</v>
      </c>
      <c r="C450" s="14" t="s">
        <v>1686</v>
      </c>
      <c r="D450" s="16">
        <v>45814</v>
      </c>
      <c r="E450" s="16"/>
      <c r="F450" s="14" t="s">
        <v>2068</v>
      </c>
      <c r="G450" s="14" t="s">
        <v>3561</v>
      </c>
      <c r="H450" s="14" t="s">
        <v>1689</v>
      </c>
      <c r="I450" s="15">
        <v>400</v>
      </c>
      <c r="J450" s="77">
        <v>2</v>
      </c>
      <c r="K450" s="92"/>
    </row>
    <row r="451" spans="1:11" ht="30" x14ac:dyDescent="0.25">
      <c r="A451" s="14" t="s">
        <v>1505</v>
      </c>
      <c r="B451" s="14" t="s">
        <v>2371</v>
      </c>
      <c r="C451" s="14" t="s">
        <v>1657</v>
      </c>
      <c r="D451" s="16">
        <v>45814</v>
      </c>
      <c r="E451" s="16"/>
      <c r="F451" s="14" t="s">
        <v>2113</v>
      </c>
      <c r="G451" s="14" t="s">
        <v>3576</v>
      </c>
      <c r="H451" s="14" t="s">
        <v>1509</v>
      </c>
      <c r="I451" s="15">
        <v>800</v>
      </c>
      <c r="J451" s="77">
        <v>2</v>
      </c>
      <c r="K451" s="92"/>
    </row>
    <row r="452" spans="1:11" ht="20" x14ac:dyDescent="0.25">
      <c r="A452" s="14" t="s">
        <v>1505</v>
      </c>
      <c r="B452" s="14" t="s">
        <v>2372</v>
      </c>
      <c r="C452" s="14" t="s">
        <v>2373</v>
      </c>
      <c r="D452" s="16">
        <v>45814</v>
      </c>
      <c r="E452" s="16"/>
      <c r="F452" s="14" t="s">
        <v>3756</v>
      </c>
      <c r="G452" s="14" t="s">
        <v>3566</v>
      </c>
      <c r="H452" s="14" t="s">
        <v>1709</v>
      </c>
      <c r="I452" s="15">
        <v>1000</v>
      </c>
      <c r="J452" s="77">
        <v>2</v>
      </c>
      <c r="K452" s="92"/>
    </row>
    <row r="453" spans="1:11" ht="30" x14ac:dyDescent="0.25">
      <c r="A453" s="14" t="s">
        <v>1505</v>
      </c>
      <c r="B453" s="14" t="s">
        <v>2374</v>
      </c>
      <c r="C453" s="14" t="s">
        <v>1823</v>
      </c>
      <c r="D453" s="16">
        <v>45758</v>
      </c>
      <c r="E453" s="16"/>
      <c r="F453" s="14" t="s">
        <v>2375</v>
      </c>
      <c r="G453" s="14" t="s">
        <v>3585</v>
      </c>
      <c r="H453" s="14" t="s">
        <v>1951</v>
      </c>
      <c r="I453" s="15">
        <v>5750</v>
      </c>
      <c r="J453" s="77">
        <v>3</v>
      </c>
      <c r="K453" s="92"/>
    </row>
    <row r="454" spans="1:11" ht="30" x14ac:dyDescent="0.25">
      <c r="A454" s="14" t="s">
        <v>1505</v>
      </c>
      <c r="B454" s="14" t="s">
        <v>2376</v>
      </c>
      <c r="C454" s="14" t="s">
        <v>2377</v>
      </c>
      <c r="D454" s="16">
        <v>45814</v>
      </c>
      <c r="E454" s="16"/>
      <c r="F454" s="14" t="s">
        <v>2378</v>
      </c>
      <c r="G454" s="14" t="s">
        <v>3585</v>
      </c>
      <c r="H454" s="14" t="s">
        <v>1951</v>
      </c>
      <c r="I454" s="15">
        <v>1159</v>
      </c>
      <c r="J454" s="77">
        <v>3</v>
      </c>
      <c r="K454" s="92"/>
    </row>
    <row r="455" spans="1:11" ht="20" x14ac:dyDescent="0.25">
      <c r="A455" s="14" t="s">
        <v>1505</v>
      </c>
      <c r="B455" s="14" t="s">
        <v>2379</v>
      </c>
      <c r="C455" s="14" t="s">
        <v>2380</v>
      </c>
      <c r="D455" s="16">
        <v>45814</v>
      </c>
      <c r="E455" s="16"/>
      <c r="F455" s="14" t="s">
        <v>2381</v>
      </c>
      <c r="G455" s="14" t="s">
        <v>3569</v>
      </c>
      <c r="H455" s="14" t="s">
        <v>1727</v>
      </c>
      <c r="I455" s="15">
        <v>22.9</v>
      </c>
      <c r="J455" s="77">
        <v>4</v>
      </c>
      <c r="K455" s="92"/>
    </row>
    <row r="456" spans="1:11" ht="20" x14ac:dyDescent="0.25">
      <c r="A456" s="14" t="s">
        <v>1505</v>
      </c>
      <c r="B456" s="14" t="s">
        <v>2382</v>
      </c>
      <c r="C456" s="14" t="s">
        <v>2383</v>
      </c>
      <c r="D456" s="16">
        <v>45814</v>
      </c>
      <c r="E456" s="16"/>
      <c r="F456" s="14" t="s">
        <v>2089</v>
      </c>
      <c r="G456" s="14" t="s">
        <v>3558</v>
      </c>
      <c r="H456" s="14" t="s">
        <v>1682</v>
      </c>
      <c r="I456" s="15">
        <v>400</v>
      </c>
      <c r="J456" s="77">
        <v>2</v>
      </c>
      <c r="K456" s="92"/>
    </row>
    <row r="457" spans="1:11" ht="20" x14ac:dyDescent="0.25">
      <c r="A457" s="14" t="s">
        <v>1505</v>
      </c>
      <c r="B457" s="14" t="s">
        <v>2384</v>
      </c>
      <c r="C457" s="14" t="s">
        <v>2385</v>
      </c>
      <c r="D457" s="16">
        <v>45814</v>
      </c>
      <c r="E457" s="16"/>
      <c r="F457" s="14" t="s">
        <v>2386</v>
      </c>
      <c r="G457" s="14" t="s">
        <v>3623</v>
      </c>
      <c r="H457" s="14" t="s">
        <v>2387</v>
      </c>
      <c r="I457" s="15">
        <v>274.3</v>
      </c>
      <c r="J457" s="77">
        <v>2</v>
      </c>
      <c r="K457" s="92"/>
    </row>
    <row r="458" spans="1:11" ht="20" x14ac:dyDescent="0.25">
      <c r="A458" s="14" t="s">
        <v>1505</v>
      </c>
      <c r="B458" s="14" t="s">
        <v>2388</v>
      </c>
      <c r="C458" s="14" t="s">
        <v>2389</v>
      </c>
      <c r="D458" s="16">
        <v>45814</v>
      </c>
      <c r="E458" s="16"/>
      <c r="F458" s="14" t="s">
        <v>2390</v>
      </c>
      <c r="G458" s="14" t="s">
        <v>3624</v>
      </c>
      <c r="H458" s="14" t="s">
        <v>2391</v>
      </c>
      <c r="I458" s="15">
        <v>149.4</v>
      </c>
      <c r="J458" s="77">
        <v>2</v>
      </c>
      <c r="K458" s="92"/>
    </row>
    <row r="459" spans="1:11" ht="20" x14ac:dyDescent="0.25">
      <c r="A459" s="14" t="s">
        <v>1505</v>
      </c>
      <c r="B459" s="14" t="s">
        <v>2392</v>
      </c>
      <c r="C459" s="14" t="s">
        <v>2393</v>
      </c>
      <c r="D459" s="16">
        <v>45814</v>
      </c>
      <c r="E459" s="16"/>
      <c r="F459" s="14" t="s">
        <v>2394</v>
      </c>
      <c r="G459" s="14" t="s">
        <v>3625</v>
      </c>
      <c r="H459" s="14" t="s">
        <v>2395</v>
      </c>
      <c r="I459" s="15">
        <v>240.6</v>
      </c>
      <c r="J459" s="77">
        <v>2</v>
      </c>
      <c r="K459" s="92"/>
    </row>
    <row r="460" spans="1:11" ht="20" x14ac:dyDescent="0.25">
      <c r="A460" s="14" t="s">
        <v>1505</v>
      </c>
      <c r="B460" s="14" t="s">
        <v>2396</v>
      </c>
      <c r="C460" s="14" t="s">
        <v>2288</v>
      </c>
      <c r="D460" s="16">
        <v>45814</v>
      </c>
      <c r="E460" s="16"/>
      <c r="F460" s="14" t="s">
        <v>2397</v>
      </c>
      <c r="G460" s="14" t="s">
        <v>3568</v>
      </c>
      <c r="H460" s="14" t="s">
        <v>2314</v>
      </c>
      <c r="I460" s="15">
        <v>251.59</v>
      </c>
      <c r="J460" s="77">
        <v>2</v>
      </c>
      <c r="K460" s="92"/>
    </row>
    <row r="461" spans="1:11" ht="20" x14ac:dyDescent="0.25">
      <c r="A461" s="14" t="s">
        <v>1505</v>
      </c>
      <c r="B461" s="14" t="s">
        <v>2398</v>
      </c>
      <c r="C461" s="14" t="s">
        <v>2399</v>
      </c>
      <c r="D461" s="16">
        <v>45814</v>
      </c>
      <c r="E461" s="16"/>
      <c r="F461" s="14" t="s">
        <v>2400</v>
      </c>
      <c r="G461" s="14" t="s">
        <v>3626</v>
      </c>
      <c r="H461" s="14" t="s">
        <v>2401</v>
      </c>
      <c r="I461" s="15">
        <v>810.03</v>
      </c>
      <c r="J461" s="77">
        <v>2</v>
      </c>
      <c r="K461" s="92"/>
    </row>
    <row r="462" spans="1:11" ht="30" x14ac:dyDescent="0.25">
      <c r="A462" s="14" t="s">
        <v>1505</v>
      </c>
      <c r="B462" s="14" t="s">
        <v>2402</v>
      </c>
      <c r="C462" s="14" t="s">
        <v>2403</v>
      </c>
      <c r="D462" s="16">
        <v>45814</v>
      </c>
      <c r="E462" s="16"/>
      <c r="F462" s="14" t="s">
        <v>2404</v>
      </c>
      <c r="G462" s="14" t="s">
        <v>3627</v>
      </c>
      <c r="H462" s="14" t="s">
        <v>2405</v>
      </c>
      <c r="I462" s="15">
        <v>236.16</v>
      </c>
      <c r="J462" s="77">
        <v>4</v>
      </c>
      <c r="K462" s="92"/>
    </row>
    <row r="463" spans="1:11" ht="20" x14ac:dyDescent="0.25">
      <c r="A463" s="14" t="s">
        <v>1505</v>
      </c>
      <c r="B463" s="14" t="s">
        <v>2406</v>
      </c>
      <c r="C463" s="14" t="s">
        <v>2407</v>
      </c>
      <c r="D463" s="16">
        <v>45814</v>
      </c>
      <c r="E463" s="16"/>
      <c r="F463" s="14" t="s">
        <v>2408</v>
      </c>
      <c r="G463" s="14" t="s">
        <v>3619</v>
      </c>
      <c r="H463" s="14" t="s">
        <v>2324</v>
      </c>
      <c r="I463" s="15">
        <v>192.8</v>
      </c>
      <c r="J463" s="77">
        <v>2</v>
      </c>
      <c r="K463" s="92"/>
    </row>
    <row r="464" spans="1:11" ht="20" x14ac:dyDescent="0.25">
      <c r="A464" s="14" t="s">
        <v>1505</v>
      </c>
      <c r="B464" s="14" t="s">
        <v>2409</v>
      </c>
      <c r="C464" s="14" t="s">
        <v>2410</v>
      </c>
      <c r="D464" s="16">
        <v>45814</v>
      </c>
      <c r="E464" s="16"/>
      <c r="F464" s="14" t="s">
        <v>2408</v>
      </c>
      <c r="G464" s="14" t="s">
        <v>3628</v>
      </c>
      <c r="H464" s="14" t="s">
        <v>2411</v>
      </c>
      <c r="I464" s="15">
        <v>117.6</v>
      </c>
      <c r="J464" s="77">
        <v>2</v>
      </c>
      <c r="K464" s="92"/>
    </row>
    <row r="465" spans="1:11" ht="20" x14ac:dyDescent="0.25">
      <c r="A465" s="14" t="s">
        <v>1505</v>
      </c>
      <c r="B465" s="14" t="s">
        <v>2412</v>
      </c>
      <c r="C465" s="14" t="s">
        <v>2413</v>
      </c>
      <c r="D465" s="16">
        <v>45814</v>
      </c>
      <c r="E465" s="16"/>
      <c r="F465" s="14" t="s">
        <v>2397</v>
      </c>
      <c r="G465" s="14" t="s">
        <v>3601</v>
      </c>
      <c r="H465" s="14" t="s">
        <v>2159</v>
      </c>
      <c r="I465" s="15">
        <v>278.89</v>
      </c>
      <c r="J465" s="77">
        <v>2</v>
      </c>
      <c r="K465" s="92"/>
    </row>
    <row r="466" spans="1:11" ht="30" x14ac:dyDescent="0.25">
      <c r="A466" s="14" t="s">
        <v>1505</v>
      </c>
      <c r="B466" s="14" t="s">
        <v>2414</v>
      </c>
      <c r="C466" s="14" t="s">
        <v>2250</v>
      </c>
      <c r="D466" s="16">
        <v>45814</v>
      </c>
      <c r="E466" s="16"/>
      <c r="F466" s="14" t="s">
        <v>2415</v>
      </c>
      <c r="G466" s="14" t="s">
        <v>3629</v>
      </c>
      <c r="H466" s="14" t="s">
        <v>2416</v>
      </c>
      <c r="I466" s="15">
        <v>671.28</v>
      </c>
      <c r="J466" s="77">
        <v>2</v>
      </c>
      <c r="K466" s="92"/>
    </row>
    <row r="467" spans="1:11" ht="30" x14ac:dyDescent="0.25">
      <c r="A467" s="14" t="s">
        <v>1505</v>
      </c>
      <c r="B467" s="14" t="s">
        <v>2417</v>
      </c>
      <c r="C467" s="14" t="s">
        <v>2418</v>
      </c>
      <c r="D467" s="16">
        <v>45814</v>
      </c>
      <c r="E467" s="16"/>
      <c r="F467" s="14" t="s">
        <v>2419</v>
      </c>
      <c r="G467" s="14" t="s">
        <v>3630</v>
      </c>
      <c r="H467" s="14" t="s">
        <v>2420</v>
      </c>
      <c r="I467" s="15">
        <v>126</v>
      </c>
      <c r="J467" s="77">
        <v>2</v>
      </c>
      <c r="K467" s="92"/>
    </row>
    <row r="468" spans="1:11" ht="20" x14ac:dyDescent="0.25">
      <c r="A468" s="14" t="s">
        <v>1505</v>
      </c>
      <c r="B468" s="14" t="s">
        <v>2421</v>
      </c>
      <c r="C468" s="14" t="s">
        <v>2422</v>
      </c>
      <c r="D468" s="16">
        <v>45814</v>
      </c>
      <c r="E468" s="16"/>
      <c r="F468" s="14" t="s">
        <v>2423</v>
      </c>
      <c r="G468" s="14" t="s">
        <v>3631</v>
      </c>
      <c r="H468" s="14" t="s">
        <v>2424</v>
      </c>
      <c r="I468" s="15">
        <v>615</v>
      </c>
      <c r="J468" s="77">
        <v>3</v>
      </c>
      <c r="K468" s="92"/>
    </row>
    <row r="469" spans="1:11" ht="20" x14ac:dyDescent="0.25">
      <c r="A469" s="14" t="s">
        <v>1505</v>
      </c>
      <c r="B469" s="14" t="s">
        <v>2425</v>
      </c>
      <c r="C469" s="14" t="s">
        <v>2154</v>
      </c>
      <c r="D469" s="16">
        <v>45820</v>
      </c>
      <c r="E469" s="16"/>
      <c r="F469" s="14" t="s">
        <v>2426</v>
      </c>
      <c r="G469" s="14" t="s">
        <v>3579</v>
      </c>
      <c r="H469" s="14" t="s">
        <v>1521</v>
      </c>
      <c r="I469" s="15">
        <v>400</v>
      </c>
      <c r="J469" s="77">
        <v>2</v>
      </c>
      <c r="K469" s="92"/>
    </row>
    <row r="470" spans="1:11" ht="30" x14ac:dyDescent="0.25">
      <c r="A470" s="14" t="s">
        <v>1505</v>
      </c>
      <c r="B470" s="14" t="s">
        <v>2427</v>
      </c>
      <c r="C470" s="14" t="s">
        <v>2428</v>
      </c>
      <c r="D470" s="16">
        <v>45814</v>
      </c>
      <c r="E470" s="16"/>
      <c r="F470" s="14" t="s">
        <v>2429</v>
      </c>
      <c r="G470" s="14" t="s">
        <v>3592</v>
      </c>
      <c r="H470" s="14" t="s">
        <v>2006</v>
      </c>
      <c r="I470" s="15">
        <v>339.14</v>
      </c>
      <c r="J470" s="77">
        <v>2</v>
      </c>
      <c r="K470" s="92"/>
    </row>
    <row r="471" spans="1:11" ht="30" x14ac:dyDescent="0.25">
      <c r="A471" s="14" t="s">
        <v>1505</v>
      </c>
      <c r="B471" s="14" t="s">
        <v>2430</v>
      </c>
      <c r="C471" s="14" t="s">
        <v>2431</v>
      </c>
      <c r="D471" s="16">
        <v>45814</v>
      </c>
      <c r="E471" s="16"/>
      <c r="F471" s="14" t="s">
        <v>2432</v>
      </c>
      <c r="G471" s="14" t="s">
        <v>3632</v>
      </c>
      <c r="H471" s="14" t="s">
        <v>2433</v>
      </c>
      <c r="I471" s="15">
        <v>430.96</v>
      </c>
      <c r="J471" s="77">
        <v>2</v>
      </c>
      <c r="K471" s="92"/>
    </row>
    <row r="472" spans="1:11" ht="20" x14ac:dyDescent="0.25">
      <c r="A472" s="14" t="s">
        <v>1505</v>
      </c>
      <c r="B472" s="14" t="s">
        <v>2434</v>
      </c>
      <c r="C472" s="14" t="s">
        <v>2435</v>
      </c>
      <c r="D472" s="16">
        <v>45814</v>
      </c>
      <c r="E472" s="16"/>
      <c r="F472" s="14" t="s">
        <v>2436</v>
      </c>
      <c r="G472" s="14" t="s">
        <v>3599</v>
      </c>
      <c r="H472" s="14" t="s">
        <v>2074</v>
      </c>
      <c r="I472" s="15">
        <v>310.08999999999997</v>
      </c>
      <c r="J472" s="77">
        <v>2</v>
      </c>
      <c r="K472" s="92"/>
    </row>
    <row r="473" spans="1:11" ht="20" x14ac:dyDescent="0.25">
      <c r="A473" s="14" t="s">
        <v>1505</v>
      </c>
      <c r="B473" s="14" t="s">
        <v>2437</v>
      </c>
      <c r="C473" s="14" t="s">
        <v>1624</v>
      </c>
      <c r="D473" s="16">
        <v>45814</v>
      </c>
      <c r="E473" s="16"/>
      <c r="F473" s="14" t="s">
        <v>2436</v>
      </c>
      <c r="G473" s="14" t="s">
        <v>3633</v>
      </c>
      <c r="H473" s="14" t="s">
        <v>3634</v>
      </c>
      <c r="I473" s="15">
        <v>299.5</v>
      </c>
      <c r="J473" s="77">
        <v>2</v>
      </c>
      <c r="K473" s="92"/>
    </row>
    <row r="474" spans="1:11" ht="20" x14ac:dyDescent="0.25">
      <c r="A474" s="14" t="s">
        <v>1505</v>
      </c>
      <c r="B474" s="14" t="s">
        <v>2438</v>
      </c>
      <c r="C474" s="14" t="s">
        <v>1657</v>
      </c>
      <c r="D474" s="16">
        <v>45814</v>
      </c>
      <c r="E474" s="16"/>
      <c r="F474" s="14" t="s">
        <v>2068</v>
      </c>
      <c r="G474" s="14" t="s">
        <v>3635</v>
      </c>
      <c r="H474" s="14" t="s">
        <v>2008</v>
      </c>
      <c r="I474" s="15">
        <v>300</v>
      </c>
      <c r="J474" s="77">
        <v>2</v>
      </c>
      <c r="K474" s="92"/>
    </row>
    <row r="475" spans="1:11" ht="20" x14ac:dyDescent="0.25">
      <c r="A475" s="14" t="s">
        <v>1505</v>
      </c>
      <c r="B475" s="14" t="s">
        <v>2439</v>
      </c>
      <c r="C475" s="14" t="s">
        <v>2440</v>
      </c>
      <c r="D475" s="16">
        <v>45820</v>
      </c>
      <c r="E475" s="16"/>
      <c r="F475" s="14" t="s">
        <v>2426</v>
      </c>
      <c r="G475" s="14" t="s">
        <v>3522</v>
      </c>
      <c r="H475" s="14" t="s">
        <v>1562</v>
      </c>
      <c r="I475" s="15">
        <v>2000</v>
      </c>
      <c r="J475" s="77">
        <v>2</v>
      </c>
      <c r="K475" s="92"/>
    </row>
    <row r="476" spans="1:11" ht="20" x14ac:dyDescent="0.25">
      <c r="A476" s="14" t="s">
        <v>1505</v>
      </c>
      <c r="B476" s="14" t="s">
        <v>2441</v>
      </c>
      <c r="C476" s="14" t="s">
        <v>2083</v>
      </c>
      <c r="D476" s="16">
        <v>45826</v>
      </c>
      <c r="E476" s="16"/>
      <c r="F476" s="14" t="s">
        <v>2426</v>
      </c>
      <c r="G476" s="14" t="s">
        <v>3512</v>
      </c>
      <c r="H476" s="14" t="s">
        <v>1528</v>
      </c>
      <c r="I476" s="15">
        <v>500</v>
      </c>
      <c r="J476" s="77">
        <v>2</v>
      </c>
      <c r="K476" s="92"/>
    </row>
    <row r="477" spans="1:11" ht="20" x14ac:dyDescent="0.25">
      <c r="A477" s="14" t="s">
        <v>1505</v>
      </c>
      <c r="B477" s="14" t="s">
        <v>2442</v>
      </c>
      <c r="C477" s="14" t="s">
        <v>2443</v>
      </c>
      <c r="D477" s="16">
        <v>45820</v>
      </c>
      <c r="E477" s="16"/>
      <c r="F477" s="14" t="s">
        <v>2426</v>
      </c>
      <c r="G477" s="14" t="s">
        <v>3511</v>
      </c>
      <c r="H477" s="14" t="s">
        <v>1525</v>
      </c>
      <c r="I477" s="15">
        <v>400</v>
      </c>
      <c r="J477" s="77">
        <v>2</v>
      </c>
      <c r="K477" s="92"/>
    </row>
    <row r="478" spans="1:11" ht="20" x14ac:dyDescent="0.25">
      <c r="A478" s="14" t="s">
        <v>1505</v>
      </c>
      <c r="B478" s="14" t="s">
        <v>2444</v>
      </c>
      <c r="C478" s="14" t="s">
        <v>1721</v>
      </c>
      <c r="D478" s="16">
        <v>45820</v>
      </c>
      <c r="E478" s="16"/>
      <c r="F478" s="14" t="s">
        <v>2426</v>
      </c>
      <c r="G478" s="14" t="s">
        <v>3531</v>
      </c>
      <c r="H478" s="14" t="s">
        <v>1839</v>
      </c>
      <c r="I478" s="15">
        <v>700</v>
      </c>
      <c r="J478" s="77">
        <v>2</v>
      </c>
      <c r="K478" s="92"/>
    </row>
    <row r="479" spans="1:11" ht="20" x14ac:dyDescent="0.25">
      <c r="A479" s="14" t="s">
        <v>1505</v>
      </c>
      <c r="B479" s="14" t="s">
        <v>2445</v>
      </c>
      <c r="C479" s="14" t="s">
        <v>2446</v>
      </c>
      <c r="D479" s="16">
        <v>45826</v>
      </c>
      <c r="E479" s="16"/>
      <c r="F479" s="14" t="s">
        <v>2068</v>
      </c>
      <c r="G479" s="14" t="s">
        <v>3575</v>
      </c>
      <c r="H479" s="14" t="s">
        <v>1774</v>
      </c>
      <c r="I479" s="15">
        <v>500</v>
      </c>
      <c r="J479" s="77">
        <v>2</v>
      </c>
      <c r="K479" s="92"/>
    </row>
    <row r="480" spans="1:11" ht="20" x14ac:dyDescent="0.25">
      <c r="A480" s="14" t="s">
        <v>1505</v>
      </c>
      <c r="B480" s="14" t="s">
        <v>2447</v>
      </c>
      <c r="C480" s="14" t="s">
        <v>2448</v>
      </c>
      <c r="D480" s="16">
        <v>45826</v>
      </c>
      <c r="E480" s="16"/>
      <c r="F480" s="14" t="s">
        <v>2426</v>
      </c>
      <c r="G480" s="14" t="s">
        <v>3575</v>
      </c>
      <c r="H480" s="14" t="s">
        <v>1774</v>
      </c>
      <c r="I480" s="15">
        <v>500</v>
      </c>
      <c r="J480" s="77">
        <v>2</v>
      </c>
      <c r="K480" s="92"/>
    </row>
    <row r="481" spans="1:11" ht="20" x14ac:dyDescent="0.25">
      <c r="A481" s="14" t="s">
        <v>1505</v>
      </c>
      <c r="B481" s="14" t="s">
        <v>2449</v>
      </c>
      <c r="C481" s="14" t="s">
        <v>1953</v>
      </c>
      <c r="D481" s="16">
        <v>45814</v>
      </c>
      <c r="E481" s="16"/>
      <c r="F481" s="14" t="s">
        <v>2426</v>
      </c>
      <c r="G481" s="14" t="s">
        <v>3518</v>
      </c>
      <c r="H481" s="14" t="s">
        <v>1549</v>
      </c>
      <c r="I481" s="15">
        <v>1100</v>
      </c>
      <c r="J481" s="77">
        <v>2</v>
      </c>
      <c r="K481" s="92"/>
    </row>
    <row r="482" spans="1:11" ht="20" x14ac:dyDescent="0.25">
      <c r="A482" s="14" t="s">
        <v>1505</v>
      </c>
      <c r="B482" s="14" t="s">
        <v>2450</v>
      </c>
      <c r="C482" s="14" t="s">
        <v>1721</v>
      </c>
      <c r="D482" s="16">
        <v>45826</v>
      </c>
      <c r="E482" s="16"/>
      <c r="F482" s="14" t="s">
        <v>2426</v>
      </c>
      <c r="G482" s="14" t="s">
        <v>3520</v>
      </c>
      <c r="H482" s="14" t="s">
        <v>1554</v>
      </c>
      <c r="I482" s="15">
        <v>400</v>
      </c>
      <c r="J482" s="77">
        <v>2</v>
      </c>
      <c r="K482" s="92"/>
    </row>
    <row r="483" spans="1:11" ht="20" x14ac:dyDescent="0.25">
      <c r="A483" s="14" t="s">
        <v>1505</v>
      </c>
      <c r="B483" s="14" t="s">
        <v>2451</v>
      </c>
      <c r="C483" s="14" t="s">
        <v>2259</v>
      </c>
      <c r="D483" s="16">
        <v>45821</v>
      </c>
      <c r="E483" s="16"/>
      <c r="F483" s="14" t="s">
        <v>2426</v>
      </c>
      <c r="G483" s="14" t="s">
        <v>3519</v>
      </c>
      <c r="H483" s="14" t="s">
        <v>1551</v>
      </c>
      <c r="I483" s="15">
        <v>400</v>
      </c>
      <c r="J483" s="77">
        <v>2</v>
      </c>
      <c r="K483" s="92"/>
    </row>
    <row r="484" spans="1:11" ht="20" x14ac:dyDescent="0.25">
      <c r="A484" s="14" t="s">
        <v>1505</v>
      </c>
      <c r="B484" s="14" t="s">
        <v>2452</v>
      </c>
      <c r="C484" s="14" t="s">
        <v>2453</v>
      </c>
      <c r="D484" s="16">
        <v>45821</v>
      </c>
      <c r="E484" s="16"/>
      <c r="F484" s="14" t="s">
        <v>2454</v>
      </c>
      <c r="G484" s="14" t="s">
        <v>3636</v>
      </c>
      <c r="H484" s="14" t="s">
        <v>2455</v>
      </c>
      <c r="I484" s="15">
        <v>961.3</v>
      </c>
      <c r="J484" s="77">
        <v>3</v>
      </c>
      <c r="K484" s="92"/>
    </row>
    <row r="485" spans="1:11" ht="20" x14ac:dyDescent="0.25">
      <c r="A485" s="14" t="s">
        <v>1505</v>
      </c>
      <c r="B485" s="14" t="s">
        <v>2456</v>
      </c>
      <c r="C485" s="14" t="s">
        <v>2457</v>
      </c>
      <c r="D485" s="16">
        <v>45821</v>
      </c>
      <c r="E485" s="16"/>
      <c r="F485" s="14" t="s">
        <v>2426</v>
      </c>
      <c r="G485" s="14" t="s">
        <v>3527</v>
      </c>
      <c r="H485" s="14" t="s">
        <v>1576</v>
      </c>
      <c r="I485" s="15">
        <v>300</v>
      </c>
      <c r="J485" s="77">
        <v>2</v>
      </c>
      <c r="K485" s="92"/>
    </row>
    <row r="486" spans="1:11" ht="20" x14ac:dyDescent="0.25">
      <c r="A486" s="14" t="s">
        <v>1505</v>
      </c>
      <c r="B486" s="14" t="s">
        <v>2458</v>
      </c>
      <c r="C486" s="14" t="s">
        <v>2009</v>
      </c>
      <c r="D486" s="16">
        <v>45820</v>
      </c>
      <c r="E486" s="16"/>
      <c r="F486" s="14" t="s">
        <v>2459</v>
      </c>
      <c r="G486" s="14" t="s">
        <v>3570</v>
      </c>
      <c r="H486" s="14" t="s">
        <v>1754</v>
      </c>
      <c r="I486" s="15">
        <v>1100</v>
      </c>
      <c r="J486" s="77">
        <v>2</v>
      </c>
      <c r="K486" s="92"/>
    </row>
    <row r="487" spans="1:11" ht="30" x14ac:dyDescent="0.25">
      <c r="A487" s="14" t="s">
        <v>1505</v>
      </c>
      <c r="B487" s="14" t="s">
        <v>2460</v>
      </c>
      <c r="C487" s="14" t="s">
        <v>2461</v>
      </c>
      <c r="D487" s="16">
        <v>45820</v>
      </c>
      <c r="E487" s="16"/>
      <c r="F487" s="14" t="s">
        <v>2462</v>
      </c>
      <c r="G487" s="14" t="s">
        <v>3533</v>
      </c>
      <c r="H487" s="14" t="s">
        <v>1599</v>
      </c>
      <c r="I487" s="15">
        <v>1160.74</v>
      </c>
      <c r="J487" s="77">
        <v>2</v>
      </c>
      <c r="K487" s="92"/>
    </row>
    <row r="488" spans="1:11" ht="20" x14ac:dyDescent="0.25">
      <c r="A488" s="14" t="s">
        <v>1505</v>
      </c>
      <c r="B488" s="14" t="s">
        <v>2463</v>
      </c>
      <c r="C488" s="14" t="s">
        <v>2464</v>
      </c>
      <c r="D488" s="16">
        <v>45826</v>
      </c>
      <c r="E488" s="16"/>
      <c r="F488" s="14" t="s">
        <v>2465</v>
      </c>
      <c r="G488" s="14" t="s">
        <v>3637</v>
      </c>
      <c r="H488" s="14" t="s">
        <v>2466</v>
      </c>
      <c r="I488" s="15">
        <v>630</v>
      </c>
      <c r="J488" s="77">
        <v>3</v>
      </c>
      <c r="K488" s="92"/>
    </row>
    <row r="489" spans="1:11" ht="20" x14ac:dyDescent="0.25">
      <c r="A489" s="14" t="s">
        <v>1505</v>
      </c>
      <c r="B489" s="14" t="s">
        <v>2467</v>
      </c>
      <c r="C489" s="14" t="s">
        <v>2154</v>
      </c>
      <c r="D489" s="16">
        <v>45821</v>
      </c>
      <c r="E489" s="16"/>
      <c r="F489" s="14" t="s">
        <v>2468</v>
      </c>
      <c r="G489" s="14" t="s">
        <v>3543</v>
      </c>
      <c r="H489" s="14" t="s">
        <v>1635</v>
      </c>
      <c r="I489" s="15">
        <v>400</v>
      </c>
      <c r="J489" s="77">
        <v>2</v>
      </c>
      <c r="K489" s="92"/>
    </row>
    <row r="490" spans="1:11" ht="30" x14ac:dyDescent="0.25">
      <c r="A490" s="14" t="s">
        <v>1505</v>
      </c>
      <c r="B490" s="14" t="s">
        <v>2469</v>
      </c>
      <c r="C490" s="14" t="s">
        <v>2470</v>
      </c>
      <c r="D490" s="16">
        <v>45821</v>
      </c>
      <c r="E490" s="16"/>
      <c r="F490" s="14" t="s">
        <v>2471</v>
      </c>
      <c r="G490" s="14"/>
      <c r="H490" s="14" t="s">
        <v>2472</v>
      </c>
      <c r="I490" s="15">
        <v>1490.48</v>
      </c>
      <c r="J490" s="77">
        <v>3</v>
      </c>
      <c r="K490" s="92"/>
    </row>
    <row r="491" spans="1:11" ht="20" x14ac:dyDescent="0.25">
      <c r="A491" s="14" t="s">
        <v>1505</v>
      </c>
      <c r="B491" s="14" t="s">
        <v>2473</v>
      </c>
      <c r="C491" s="14" t="s">
        <v>2474</v>
      </c>
      <c r="D491" s="16">
        <v>45821</v>
      </c>
      <c r="E491" s="16"/>
      <c r="F491" s="14" t="s">
        <v>2426</v>
      </c>
      <c r="G491" s="14" t="s">
        <v>3526</v>
      </c>
      <c r="H491" s="14" t="s">
        <v>1573</v>
      </c>
      <c r="I491" s="15">
        <v>1100</v>
      </c>
      <c r="J491" s="77">
        <v>2</v>
      </c>
      <c r="K491" s="92"/>
    </row>
    <row r="492" spans="1:11" ht="20" x14ac:dyDescent="0.25">
      <c r="A492" s="14" t="s">
        <v>1505</v>
      </c>
      <c r="B492" s="14" t="s">
        <v>2475</v>
      </c>
      <c r="C492" s="14" t="s">
        <v>1827</v>
      </c>
      <c r="D492" s="16">
        <v>45814</v>
      </c>
      <c r="E492" s="16"/>
      <c r="F492" s="14" t="s">
        <v>2476</v>
      </c>
      <c r="G492" s="14" t="s">
        <v>3514</v>
      </c>
      <c r="H492" s="14" t="s">
        <v>1536</v>
      </c>
      <c r="I492" s="15">
        <v>2550</v>
      </c>
      <c r="J492" s="77">
        <v>2</v>
      </c>
      <c r="K492" s="92"/>
    </row>
    <row r="493" spans="1:11" ht="20" x14ac:dyDescent="0.25">
      <c r="A493" s="14" t="s">
        <v>1505</v>
      </c>
      <c r="B493" s="14" t="s">
        <v>2477</v>
      </c>
      <c r="C493" s="14" t="s">
        <v>1827</v>
      </c>
      <c r="D493" s="16">
        <v>45835</v>
      </c>
      <c r="E493" s="16"/>
      <c r="F493" s="14" t="s">
        <v>2426</v>
      </c>
      <c r="G493" s="14" t="s">
        <v>3540</v>
      </c>
      <c r="H493" s="14" t="s">
        <v>1625</v>
      </c>
      <c r="I493" s="15">
        <v>400</v>
      </c>
      <c r="J493" s="77">
        <v>2</v>
      </c>
      <c r="K493" s="92"/>
    </row>
    <row r="494" spans="1:11" ht="30" x14ac:dyDescent="0.25">
      <c r="A494" s="14" t="s">
        <v>1505</v>
      </c>
      <c r="B494" s="14" t="s">
        <v>2478</v>
      </c>
      <c r="C494" s="14" t="s">
        <v>2479</v>
      </c>
      <c r="D494" s="16">
        <v>45814</v>
      </c>
      <c r="E494" s="16"/>
      <c r="F494" s="14" t="s">
        <v>2480</v>
      </c>
      <c r="G494" s="14"/>
      <c r="H494" s="14" t="s">
        <v>2124</v>
      </c>
      <c r="I494" s="15">
        <v>3000</v>
      </c>
      <c r="J494" s="77">
        <v>3</v>
      </c>
      <c r="K494" s="92"/>
    </row>
    <row r="495" spans="1:11" ht="20" x14ac:dyDescent="0.25">
      <c r="A495" s="14" t="s">
        <v>1505</v>
      </c>
      <c r="B495" s="14" t="s">
        <v>2481</v>
      </c>
      <c r="C495" s="14" t="s">
        <v>2161</v>
      </c>
      <c r="D495" s="16">
        <v>45826</v>
      </c>
      <c r="E495" s="16"/>
      <c r="F495" s="14" t="s">
        <v>2426</v>
      </c>
      <c r="G495" s="14" t="s">
        <v>3524</v>
      </c>
      <c r="H495" s="14" t="s">
        <v>1567</v>
      </c>
      <c r="I495" s="15">
        <v>400</v>
      </c>
      <c r="J495" s="77">
        <v>2</v>
      </c>
      <c r="K495" s="92"/>
    </row>
    <row r="496" spans="1:11" ht="20" x14ac:dyDescent="0.25">
      <c r="A496" s="14" t="s">
        <v>1505</v>
      </c>
      <c r="B496" s="14" t="s">
        <v>2482</v>
      </c>
      <c r="C496" s="14" t="s">
        <v>2154</v>
      </c>
      <c r="D496" s="16">
        <v>45835</v>
      </c>
      <c r="E496" s="16"/>
      <c r="F496" s="14" t="s">
        <v>2426</v>
      </c>
      <c r="G496" s="14" t="s">
        <v>3559</v>
      </c>
      <c r="H496" s="14" t="s">
        <v>1684</v>
      </c>
      <c r="I496" s="15">
        <v>350</v>
      </c>
      <c r="J496" s="77">
        <v>2</v>
      </c>
      <c r="K496" s="92"/>
    </row>
    <row r="497" spans="1:11" ht="20" x14ac:dyDescent="0.25">
      <c r="A497" s="14" t="s">
        <v>1505</v>
      </c>
      <c r="B497" s="14" t="s">
        <v>2483</v>
      </c>
      <c r="C497" s="14" t="s">
        <v>2161</v>
      </c>
      <c r="D497" s="16">
        <v>45832</v>
      </c>
      <c r="E497" s="16"/>
      <c r="F497" s="14" t="s">
        <v>2426</v>
      </c>
      <c r="G497" s="14" t="s">
        <v>3539</v>
      </c>
      <c r="H497" s="14" t="s">
        <v>1619</v>
      </c>
      <c r="I497" s="15">
        <v>400</v>
      </c>
      <c r="J497" s="77">
        <v>2</v>
      </c>
      <c r="K497" s="92"/>
    </row>
    <row r="498" spans="1:11" ht="20" x14ac:dyDescent="0.25">
      <c r="A498" s="14" t="s">
        <v>1505</v>
      </c>
      <c r="B498" s="14" t="s">
        <v>2484</v>
      </c>
      <c r="C498" s="14" t="s">
        <v>2134</v>
      </c>
      <c r="D498" s="16">
        <v>45814</v>
      </c>
      <c r="E498" s="16"/>
      <c r="F498" s="14" t="s">
        <v>2476</v>
      </c>
      <c r="G498" s="14" t="s">
        <v>3517</v>
      </c>
      <c r="H498" s="14" t="s">
        <v>1926</v>
      </c>
      <c r="I498" s="15">
        <v>2350</v>
      </c>
      <c r="J498" s="77">
        <v>3</v>
      </c>
      <c r="K498" s="92"/>
    </row>
    <row r="499" spans="1:11" ht="20" x14ac:dyDescent="0.25">
      <c r="A499" s="14" t="s">
        <v>1505</v>
      </c>
      <c r="B499" s="14" t="s">
        <v>2485</v>
      </c>
      <c r="C499" s="14" t="s">
        <v>2292</v>
      </c>
      <c r="D499" s="16">
        <v>45821</v>
      </c>
      <c r="E499" s="16"/>
      <c r="F499" s="14" t="s">
        <v>2476</v>
      </c>
      <c r="G499" s="14" t="s">
        <v>3547</v>
      </c>
      <c r="H499" s="14" t="s">
        <v>1644</v>
      </c>
      <c r="I499" s="15">
        <v>500</v>
      </c>
      <c r="J499" s="77">
        <v>2</v>
      </c>
      <c r="K499" s="92"/>
    </row>
    <row r="500" spans="1:11" ht="20" x14ac:dyDescent="0.25">
      <c r="A500" s="14" t="s">
        <v>1505</v>
      </c>
      <c r="B500" s="14" t="s">
        <v>2486</v>
      </c>
      <c r="C500" s="14" t="s">
        <v>1663</v>
      </c>
      <c r="D500" s="16">
        <v>45820</v>
      </c>
      <c r="E500" s="16"/>
      <c r="F500" s="14" t="s">
        <v>2426</v>
      </c>
      <c r="G500" s="14" t="s">
        <v>3588</v>
      </c>
      <c r="H500" s="14" t="s">
        <v>1691</v>
      </c>
      <c r="I500" s="15">
        <v>450</v>
      </c>
      <c r="J500" s="77">
        <v>2</v>
      </c>
      <c r="K500" s="92"/>
    </row>
    <row r="501" spans="1:11" ht="20" x14ac:dyDescent="0.25">
      <c r="A501" s="14" t="s">
        <v>1505</v>
      </c>
      <c r="B501" s="14" t="s">
        <v>2487</v>
      </c>
      <c r="C501" s="14" t="s">
        <v>1721</v>
      </c>
      <c r="D501" s="16">
        <v>45835</v>
      </c>
      <c r="E501" s="16"/>
      <c r="F501" s="14" t="s">
        <v>2426</v>
      </c>
      <c r="G501" s="14" t="s">
        <v>3544</v>
      </c>
      <c r="H501" s="14" t="s">
        <v>1637</v>
      </c>
      <c r="I501" s="15">
        <v>350</v>
      </c>
      <c r="J501" s="77">
        <v>2</v>
      </c>
      <c r="K501" s="92"/>
    </row>
    <row r="502" spans="1:11" ht="20" x14ac:dyDescent="0.25">
      <c r="A502" s="14" t="s">
        <v>1505</v>
      </c>
      <c r="B502" s="14" t="s">
        <v>2488</v>
      </c>
      <c r="C502" s="14" t="s">
        <v>1663</v>
      </c>
      <c r="D502" s="16">
        <v>45820</v>
      </c>
      <c r="E502" s="16"/>
      <c r="F502" s="14" t="s">
        <v>2426</v>
      </c>
      <c r="G502" s="14" t="s">
        <v>3538</v>
      </c>
      <c r="H502" s="14" t="s">
        <v>1617</v>
      </c>
      <c r="I502" s="15">
        <v>1000</v>
      </c>
      <c r="J502" s="77">
        <v>2</v>
      </c>
      <c r="K502" s="92"/>
    </row>
    <row r="503" spans="1:11" ht="20" x14ac:dyDescent="0.25">
      <c r="A503" s="14" t="s">
        <v>1505</v>
      </c>
      <c r="B503" s="14" t="s">
        <v>2489</v>
      </c>
      <c r="C503" s="14" t="s">
        <v>1827</v>
      </c>
      <c r="D503" s="16">
        <v>45820</v>
      </c>
      <c r="E503" s="16"/>
      <c r="F503" s="14" t="s">
        <v>2426</v>
      </c>
      <c r="G503" s="14" t="s">
        <v>3542</v>
      </c>
      <c r="H503" s="14" t="s">
        <v>1633</v>
      </c>
      <c r="I503" s="15">
        <v>1350</v>
      </c>
      <c r="J503" s="77">
        <v>2</v>
      </c>
      <c r="K503" s="92"/>
    </row>
    <row r="504" spans="1:11" ht="20" x14ac:dyDescent="0.25">
      <c r="A504" s="14" t="s">
        <v>1505</v>
      </c>
      <c r="B504" s="14" t="s">
        <v>2490</v>
      </c>
      <c r="C504" s="14" t="s">
        <v>2083</v>
      </c>
      <c r="D504" s="16">
        <v>45820</v>
      </c>
      <c r="E504" s="16"/>
      <c r="F504" s="14" t="s">
        <v>2491</v>
      </c>
      <c r="G504" s="14" t="s">
        <v>3534</v>
      </c>
      <c r="H504" s="14" t="s">
        <v>1602</v>
      </c>
      <c r="I504" s="15">
        <v>175</v>
      </c>
      <c r="J504" s="77">
        <v>2</v>
      </c>
      <c r="K504" s="92"/>
    </row>
    <row r="505" spans="1:11" ht="30" x14ac:dyDescent="0.25">
      <c r="A505" s="14" t="s">
        <v>1505</v>
      </c>
      <c r="B505" s="14" t="s">
        <v>2492</v>
      </c>
      <c r="C505" s="14" t="s">
        <v>1721</v>
      </c>
      <c r="D505" s="16">
        <v>45820</v>
      </c>
      <c r="E505" s="16"/>
      <c r="F505" s="14" t="s">
        <v>2493</v>
      </c>
      <c r="G505" s="14" t="s">
        <v>3523</v>
      </c>
      <c r="H505" s="14" t="s">
        <v>1564</v>
      </c>
      <c r="I505" s="15">
        <v>2500</v>
      </c>
      <c r="J505" s="77">
        <v>2</v>
      </c>
      <c r="K505" s="92"/>
    </row>
    <row r="506" spans="1:11" ht="20" x14ac:dyDescent="0.25">
      <c r="A506" s="14" t="s">
        <v>1505</v>
      </c>
      <c r="B506" s="14" t="s">
        <v>2494</v>
      </c>
      <c r="C506" s="14" t="s">
        <v>2453</v>
      </c>
      <c r="D506" s="16">
        <v>45814</v>
      </c>
      <c r="E506" s="16"/>
      <c r="F506" s="14" t="s">
        <v>2476</v>
      </c>
      <c r="G506" s="14" t="s">
        <v>3510</v>
      </c>
      <c r="H506" s="14" t="s">
        <v>1628</v>
      </c>
      <c r="I506" s="15">
        <v>2200</v>
      </c>
      <c r="J506" s="77">
        <v>2</v>
      </c>
      <c r="K506" s="92"/>
    </row>
    <row r="507" spans="1:11" ht="20" x14ac:dyDescent="0.25">
      <c r="A507" s="14" t="s">
        <v>1505</v>
      </c>
      <c r="B507" s="14" t="s">
        <v>2495</v>
      </c>
      <c r="C507" s="14" t="s">
        <v>1972</v>
      </c>
      <c r="D507" s="16">
        <v>45835</v>
      </c>
      <c r="E507" s="16"/>
      <c r="F507" s="14" t="s">
        <v>2496</v>
      </c>
      <c r="G507" s="14" t="s">
        <v>3560</v>
      </c>
      <c r="H507" s="14" t="s">
        <v>1688</v>
      </c>
      <c r="I507" s="15">
        <v>307.5</v>
      </c>
      <c r="J507" s="77">
        <v>2</v>
      </c>
      <c r="K507" s="92"/>
    </row>
    <row r="508" spans="1:11" ht="20" x14ac:dyDescent="0.25">
      <c r="A508" s="14" t="s">
        <v>1505</v>
      </c>
      <c r="B508" s="14" t="s">
        <v>2497</v>
      </c>
      <c r="C508" s="14" t="s">
        <v>1960</v>
      </c>
      <c r="D508" s="16">
        <v>45826</v>
      </c>
      <c r="E508" s="16"/>
      <c r="F508" s="14" t="s">
        <v>2426</v>
      </c>
      <c r="G508" s="14" t="s">
        <v>3546</v>
      </c>
      <c r="H508" s="14" t="s">
        <v>1642</v>
      </c>
      <c r="I508" s="15">
        <v>500</v>
      </c>
      <c r="J508" s="77">
        <v>2</v>
      </c>
      <c r="K508" s="92"/>
    </row>
    <row r="509" spans="1:11" ht="20" x14ac:dyDescent="0.25">
      <c r="A509" s="14" t="s">
        <v>1505</v>
      </c>
      <c r="B509" s="14" t="s">
        <v>2498</v>
      </c>
      <c r="C509" s="14" t="s">
        <v>2499</v>
      </c>
      <c r="D509" s="16">
        <v>45820</v>
      </c>
      <c r="E509" s="16"/>
      <c r="F509" s="14" t="s">
        <v>2426</v>
      </c>
      <c r="G509" s="14" t="s">
        <v>3550</v>
      </c>
      <c r="H509" s="14" t="s">
        <v>1659</v>
      </c>
      <c r="I509" s="15">
        <v>250</v>
      </c>
      <c r="J509" s="77">
        <v>2</v>
      </c>
      <c r="K509" s="92"/>
    </row>
    <row r="510" spans="1:11" ht="20" x14ac:dyDescent="0.25">
      <c r="A510" s="14" t="s">
        <v>1505</v>
      </c>
      <c r="B510" s="14" t="s">
        <v>2500</v>
      </c>
      <c r="C510" s="14" t="s">
        <v>1827</v>
      </c>
      <c r="D510" s="16">
        <v>45820</v>
      </c>
      <c r="E510" s="16"/>
      <c r="F510" s="14" t="s">
        <v>2426</v>
      </c>
      <c r="G510" s="14" t="s">
        <v>3555</v>
      </c>
      <c r="H510" s="14" t="s">
        <v>1674</v>
      </c>
      <c r="I510" s="15">
        <v>715</v>
      </c>
      <c r="J510" s="77">
        <v>2</v>
      </c>
      <c r="K510" s="92"/>
    </row>
    <row r="511" spans="1:11" ht="20" x14ac:dyDescent="0.25">
      <c r="A511" s="14" t="s">
        <v>1505</v>
      </c>
      <c r="B511" s="14" t="s">
        <v>2501</v>
      </c>
      <c r="C511" s="14" t="s">
        <v>2502</v>
      </c>
      <c r="D511" s="16">
        <v>45831</v>
      </c>
      <c r="E511" s="16"/>
      <c r="F511" s="14" t="s">
        <v>2503</v>
      </c>
      <c r="G511" s="14" t="s">
        <v>3638</v>
      </c>
      <c r="H511" s="14" t="s">
        <v>2504</v>
      </c>
      <c r="I511" s="15">
        <v>60</v>
      </c>
      <c r="J511" s="77">
        <v>3</v>
      </c>
      <c r="K511" s="92"/>
    </row>
    <row r="512" spans="1:11" ht="20" x14ac:dyDescent="0.25">
      <c r="A512" s="14" t="s">
        <v>1505</v>
      </c>
      <c r="B512" s="14" t="s">
        <v>2505</v>
      </c>
      <c r="C512" s="14" t="s">
        <v>1566</v>
      </c>
      <c r="D512" s="16">
        <v>45821</v>
      </c>
      <c r="E512" s="16"/>
      <c r="F512" s="14" t="s">
        <v>2506</v>
      </c>
      <c r="G512" s="14"/>
      <c r="H512" s="14" t="s">
        <v>2507</v>
      </c>
      <c r="I512" s="15">
        <v>750</v>
      </c>
      <c r="J512" s="77">
        <v>3</v>
      </c>
      <c r="K512" s="92"/>
    </row>
    <row r="513" spans="1:11" ht="20" x14ac:dyDescent="0.25">
      <c r="A513" s="14" t="s">
        <v>1505</v>
      </c>
      <c r="B513" s="14" t="s">
        <v>2508</v>
      </c>
      <c r="C513" s="14" t="s">
        <v>2509</v>
      </c>
      <c r="D513" s="16">
        <v>45826</v>
      </c>
      <c r="E513" s="16"/>
      <c r="F513" s="14" t="s">
        <v>2510</v>
      </c>
      <c r="G513" s="14" t="s">
        <v>3639</v>
      </c>
      <c r="H513" s="14" t="s">
        <v>2511</v>
      </c>
      <c r="I513" s="15">
        <v>334</v>
      </c>
      <c r="J513" s="77">
        <v>3</v>
      </c>
      <c r="K513" s="92"/>
    </row>
    <row r="514" spans="1:11" ht="20" x14ac:dyDescent="0.25">
      <c r="A514" s="14" t="s">
        <v>1505</v>
      </c>
      <c r="B514" s="14" t="s">
        <v>2512</v>
      </c>
      <c r="C514" s="14" t="s">
        <v>1889</v>
      </c>
      <c r="D514" s="16">
        <v>45820</v>
      </c>
      <c r="E514" s="16"/>
      <c r="F514" s="14" t="s">
        <v>2513</v>
      </c>
      <c r="G514" s="14" t="s">
        <v>3563</v>
      </c>
      <c r="H514" s="14" t="s">
        <v>1701</v>
      </c>
      <c r="I514" s="15">
        <v>1100</v>
      </c>
      <c r="J514" s="77">
        <v>2</v>
      </c>
      <c r="K514" s="92"/>
    </row>
    <row r="515" spans="1:11" ht="20" x14ac:dyDescent="0.25">
      <c r="A515" s="14" t="s">
        <v>1505</v>
      </c>
      <c r="B515" s="14" t="s">
        <v>2514</v>
      </c>
      <c r="C515" s="14" t="s">
        <v>2515</v>
      </c>
      <c r="D515" s="16">
        <v>45820</v>
      </c>
      <c r="E515" s="16"/>
      <c r="F515" s="14" t="s">
        <v>2476</v>
      </c>
      <c r="G515" s="14" t="s">
        <v>3521</v>
      </c>
      <c r="H515" s="14" t="s">
        <v>1558</v>
      </c>
      <c r="I515" s="15">
        <v>1950</v>
      </c>
      <c r="J515" s="77">
        <v>3</v>
      </c>
      <c r="K515" s="92"/>
    </row>
    <row r="516" spans="1:11" ht="12.5" x14ac:dyDescent="0.25">
      <c r="A516" s="14" t="s">
        <v>1505</v>
      </c>
      <c r="B516" s="14" t="s">
        <v>2516</v>
      </c>
      <c r="C516" s="14" t="s">
        <v>1963</v>
      </c>
      <c r="D516" s="16">
        <v>45831</v>
      </c>
      <c r="E516" s="16"/>
      <c r="F516" s="14" t="s">
        <v>2517</v>
      </c>
      <c r="G516" s="14" t="s">
        <v>3640</v>
      </c>
      <c r="H516" s="14" t="s">
        <v>2518</v>
      </c>
      <c r="I516" s="15">
        <v>105</v>
      </c>
      <c r="J516" s="77">
        <v>2</v>
      </c>
      <c r="K516" s="92"/>
    </row>
    <row r="517" spans="1:11" ht="20" x14ac:dyDescent="0.25">
      <c r="A517" s="14" t="s">
        <v>1505</v>
      </c>
      <c r="B517" s="14" t="s">
        <v>2519</v>
      </c>
      <c r="C517" s="14" t="s">
        <v>2326</v>
      </c>
      <c r="D517" s="16">
        <v>45821</v>
      </c>
      <c r="E517" s="16"/>
      <c r="F517" s="14" t="s">
        <v>2520</v>
      </c>
      <c r="G517" s="14"/>
      <c r="H517" s="14" t="s">
        <v>2521</v>
      </c>
      <c r="I517" s="15">
        <v>7348.5</v>
      </c>
      <c r="J517" s="77">
        <v>3</v>
      </c>
      <c r="K517" s="92"/>
    </row>
    <row r="518" spans="1:11" ht="20" x14ac:dyDescent="0.25">
      <c r="A518" s="14" t="s">
        <v>1505</v>
      </c>
      <c r="B518" s="14" t="s">
        <v>2519</v>
      </c>
      <c r="C518" s="14" t="s">
        <v>2326</v>
      </c>
      <c r="D518" s="16">
        <v>45831</v>
      </c>
      <c r="E518" s="16"/>
      <c r="F518" s="14" t="s">
        <v>2522</v>
      </c>
      <c r="G518" s="14"/>
      <c r="H518" s="14" t="s">
        <v>2521</v>
      </c>
      <c r="I518" s="15">
        <v>219</v>
      </c>
      <c r="J518" s="77">
        <v>3</v>
      </c>
      <c r="K518" s="92"/>
    </row>
    <row r="519" spans="1:11" ht="20" x14ac:dyDescent="0.25">
      <c r="A519" s="14" t="s">
        <v>1505</v>
      </c>
      <c r="B519" s="14" t="s">
        <v>2523</v>
      </c>
      <c r="C519" s="14" t="s">
        <v>1669</v>
      </c>
      <c r="D519" s="16">
        <v>45835</v>
      </c>
      <c r="E519" s="16"/>
      <c r="F519" s="14" t="s">
        <v>2476</v>
      </c>
      <c r="G519" s="14" t="s">
        <v>3535</v>
      </c>
      <c r="H519" s="14" t="s">
        <v>1606</v>
      </c>
      <c r="I519" s="15">
        <v>300</v>
      </c>
      <c r="J519" s="77">
        <v>3</v>
      </c>
      <c r="K519" s="92"/>
    </row>
    <row r="520" spans="1:11" ht="20" x14ac:dyDescent="0.25">
      <c r="A520" s="14" t="s">
        <v>1505</v>
      </c>
      <c r="B520" s="14" t="s">
        <v>2524</v>
      </c>
      <c r="C520" s="14" t="s">
        <v>2525</v>
      </c>
      <c r="D520" s="16">
        <v>45834</v>
      </c>
      <c r="E520" s="16"/>
      <c r="F520" s="14" t="s">
        <v>2526</v>
      </c>
      <c r="G520" s="14" t="s">
        <v>3569</v>
      </c>
      <c r="H520" s="14" t="s">
        <v>1727</v>
      </c>
      <c r="I520" s="15">
        <v>1352.8</v>
      </c>
      <c r="J520" s="77">
        <v>2</v>
      </c>
      <c r="K520" s="92"/>
    </row>
    <row r="521" spans="1:11" ht="50" x14ac:dyDescent="0.25">
      <c r="A521" s="14" t="s">
        <v>1505</v>
      </c>
      <c r="B521" s="14" t="s">
        <v>2527</v>
      </c>
      <c r="C521" s="14" t="s">
        <v>3795</v>
      </c>
      <c r="D521" s="16">
        <v>45812</v>
      </c>
      <c r="E521" s="16"/>
      <c r="F521" s="14" t="s">
        <v>2528</v>
      </c>
      <c r="G521" s="14"/>
      <c r="H521" s="14" t="s">
        <v>1599</v>
      </c>
      <c r="I521" s="15">
        <v>1581.23</v>
      </c>
      <c r="J521" s="77">
        <v>3</v>
      </c>
      <c r="K521" s="92"/>
    </row>
    <row r="522" spans="1:11" ht="20" x14ac:dyDescent="0.25">
      <c r="A522" s="14" t="s">
        <v>1505</v>
      </c>
      <c r="B522" s="14" t="s">
        <v>2527</v>
      </c>
      <c r="C522" s="14" t="s">
        <v>3796</v>
      </c>
      <c r="D522" s="16">
        <v>45813</v>
      </c>
      <c r="E522" s="16"/>
      <c r="F522" s="14" t="s">
        <v>2529</v>
      </c>
      <c r="G522" s="14"/>
      <c r="H522" s="14" t="s">
        <v>2530</v>
      </c>
      <c r="I522" s="15">
        <v>694.8</v>
      </c>
      <c r="J522" s="77">
        <v>3</v>
      </c>
      <c r="K522" s="92"/>
    </row>
    <row r="523" spans="1:11" ht="30" x14ac:dyDescent="0.25">
      <c r="A523" s="14" t="s">
        <v>1505</v>
      </c>
      <c r="B523" s="14" t="s">
        <v>2527</v>
      </c>
      <c r="C523" s="14" t="s">
        <v>3797</v>
      </c>
      <c r="D523" s="16">
        <v>45820</v>
      </c>
      <c r="E523" s="16"/>
      <c r="F523" s="14" t="s">
        <v>2531</v>
      </c>
      <c r="G523" s="14"/>
      <c r="H523" s="14" t="s">
        <v>1599</v>
      </c>
      <c r="I523" s="15">
        <v>224.74</v>
      </c>
      <c r="J523" s="77">
        <v>2</v>
      </c>
      <c r="K523" s="92"/>
    </row>
    <row r="524" spans="1:11" ht="40" x14ac:dyDescent="0.25">
      <c r="A524" s="14" t="s">
        <v>1505</v>
      </c>
      <c r="B524" s="14" t="s">
        <v>2532</v>
      </c>
      <c r="C524" s="14" t="s">
        <v>3798</v>
      </c>
      <c r="D524" s="16">
        <v>45817</v>
      </c>
      <c r="E524" s="16"/>
      <c r="F524" s="14" t="s">
        <v>2533</v>
      </c>
      <c r="G524" s="14"/>
      <c r="H524" s="14" t="s">
        <v>2534</v>
      </c>
      <c r="I524" s="15">
        <v>857.44</v>
      </c>
      <c r="J524" s="77">
        <v>3</v>
      </c>
      <c r="K524" s="92"/>
    </row>
    <row r="525" spans="1:11" ht="20" x14ac:dyDescent="0.25">
      <c r="A525" s="14" t="s">
        <v>1505</v>
      </c>
      <c r="B525" s="14" t="s">
        <v>2527</v>
      </c>
      <c r="C525" s="14" t="s">
        <v>3799</v>
      </c>
      <c r="D525" s="16">
        <v>45813</v>
      </c>
      <c r="E525" s="16"/>
      <c r="F525" s="14" t="s">
        <v>2535</v>
      </c>
      <c r="G525" s="14"/>
      <c r="H525" s="14" t="s">
        <v>2530</v>
      </c>
      <c r="I525" s="15">
        <v>57</v>
      </c>
      <c r="J525" s="77">
        <v>3</v>
      </c>
      <c r="K525" s="92"/>
    </row>
    <row r="526" spans="1:11" ht="20" x14ac:dyDescent="0.25">
      <c r="A526" s="14" t="s">
        <v>1505</v>
      </c>
      <c r="B526" s="14" t="s">
        <v>2527</v>
      </c>
      <c r="C526" s="14" t="s">
        <v>3800</v>
      </c>
      <c r="D526" s="16">
        <v>45813</v>
      </c>
      <c r="E526" s="16"/>
      <c r="F526" s="14" t="s">
        <v>2536</v>
      </c>
      <c r="G526" s="14"/>
      <c r="H526" s="14" t="s">
        <v>2530</v>
      </c>
      <c r="I526" s="15">
        <v>57</v>
      </c>
      <c r="J526" s="77">
        <v>3</v>
      </c>
      <c r="K526" s="92"/>
    </row>
    <row r="527" spans="1:11" ht="30" x14ac:dyDescent="0.25">
      <c r="A527" s="14" t="s">
        <v>1505</v>
      </c>
      <c r="B527" s="14" t="s">
        <v>2527</v>
      </c>
      <c r="C527" s="14" t="s">
        <v>3801</v>
      </c>
      <c r="D527" s="16">
        <v>45813</v>
      </c>
      <c r="E527" s="16"/>
      <c r="F527" s="14" t="s">
        <v>2537</v>
      </c>
      <c r="G527" s="14"/>
      <c r="H527" s="14" t="s">
        <v>2530</v>
      </c>
      <c r="I527" s="15">
        <v>300.83999999999997</v>
      </c>
      <c r="J527" s="77">
        <v>3</v>
      </c>
      <c r="K527" s="92"/>
    </row>
    <row r="528" spans="1:11" ht="30" x14ac:dyDescent="0.25">
      <c r="A528" s="14" t="s">
        <v>1505</v>
      </c>
      <c r="B528" s="14" t="s">
        <v>2527</v>
      </c>
      <c r="C528" s="14" t="s">
        <v>3802</v>
      </c>
      <c r="D528" s="16">
        <v>45833</v>
      </c>
      <c r="E528" s="16"/>
      <c r="F528" s="14" t="s">
        <v>2538</v>
      </c>
      <c r="G528" s="14"/>
      <c r="H528" s="14" t="s">
        <v>2534</v>
      </c>
      <c r="I528" s="15">
        <v>476.23</v>
      </c>
      <c r="J528" s="77">
        <v>3</v>
      </c>
      <c r="K528" s="92"/>
    </row>
    <row r="529" spans="1:11" ht="30" x14ac:dyDescent="0.25">
      <c r="A529" s="14" t="s">
        <v>1505</v>
      </c>
      <c r="B529" s="14" t="s">
        <v>2527</v>
      </c>
      <c r="C529" s="14" t="s">
        <v>3803</v>
      </c>
      <c r="D529" s="16">
        <v>45833</v>
      </c>
      <c r="E529" s="16"/>
      <c r="F529" s="14" t="s">
        <v>2539</v>
      </c>
      <c r="G529" s="14"/>
      <c r="H529" s="14" t="s">
        <v>1564</v>
      </c>
      <c r="I529" s="15">
        <v>261.43</v>
      </c>
      <c r="J529" s="77">
        <v>2</v>
      </c>
      <c r="K529" s="92"/>
    </row>
    <row r="530" spans="1:11" ht="30" x14ac:dyDescent="0.25">
      <c r="A530" s="14" t="s">
        <v>1505</v>
      </c>
      <c r="B530" s="14" t="s">
        <v>2527</v>
      </c>
      <c r="C530" s="14" t="s">
        <v>3804</v>
      </c>
      <c r="D530" s="16">
        <v>45838</v>
      </c>
      <c r="E530" s="16"/>
      <c r="F530" s="14" t="s">
        <v>2540</v>
      </c>
      <c r="G530" s="14"/>
      <c r="H530" s="14" t="s">
        <v>1564</v>
      </c>
      <c r="I530" s="15">
        <v>323.5</v>
      </c>
      <c r="J530" s="77">
        <v>2</v>
      </c>
      <c r="K530" s="92"/>
    </row>
    <row r="531" spans="1:11" ht="20" x14ac:dyDescent="0.25">
      <c r="A531" s="14" t="s">
        <v>1505</v>
      </c>
      <c r="B531" s="14" t="s">
        <v>2527</v>
      </c>
      <c r="C531" s="14" t="s">
        <v>3805</v>
      </c>
      <c r="D531" s="16">
        <v>45813</v>
      </c>
      <c r="E531" s="16"/>
      <c r="F531" s="14" t="s">
        <v>2541</v>
      </c>
      <c r="G531" s="14"/>
      <c r="H531" s="14" t="s">
        <v>2542</v>
      </c>
      <c r="I531" s="15">
        <v>500</v>
      </c>
      <c r="J531" s="77">
        <v>3</v>
      </c>
      <c r="K531" s="92"/>
    </row>
    <row r="532" spans="1:11" ht="20" x14ac:dyDescent="0.25">
      <c r="A532" s="14" t="s">
        <v>1505</v>
      </c>
      <c r="B532" s="14" t="s">
        <v>2527</v>
      </c>
      <c r="C532" s="14" t="s">
        <v>3806</v>
      </c>
      <c r="D532" s="16">
        <v>45813</v>
      </c>
      <c r="E532" s="16"/>
      <c r="F532" s="14" t="s">
        <v>2541</v>
      </c>
      <c r="G532" s="14"/>
      <c r="H532" s="14" t="s">
        <v>2543</v>
      </c>
      <c r="I532" s="15">
        <v>500</v>
      </c>
      <c r="J532" s="77">
        <v>3</v>
      </c>
      <c r="K532" s="92"/>
    </row>
    <row r="533" spans="1:11" ht="20" x14ac:dyDescent="0.25">
      <c r="A533" s="14" t="s">
        <v>1505</v>
      </c>
      <c r="B533" s="14" t="s">
        <v>2527</v>
      </c>
      <c r="C533" s="14" t="s">
        <v>3807</v>
      </c>
      <c r="D533" s="16">
        <v>45813</v>
      </c>
      <c r="E533" s="16"/>
      <c r="F533" s="14" t="s">
        <v>2541</v>
      </c>
      <c r="G533" s="14"/>
      <c r="H533" s="14" t="s">
        <v>2544</v>
      </c>
      <c r="I533" s="15">
        <v>500</v>
      </c>
      <c r="J533" s="77">
        <v>3</v>
      </c>
      <c r="K533" s="92"/>
    </row>
    <row r="534" spans="1:11" ht="20" x14ac:dyDescent="0.25">
      <c r="A534" s="14" t="s">
        <v>1505</v>
      </c>
      <c r="B534" s="14" t="s">
        <v>2527</v>
      </c>
      <c r="C534" s="14" t="s">
        <v>3808</v>
      </c>
      <c r="D534" s="16">
        <v>45813</v>
      </c>
      <c r="E534" s="16"/>
      <c r="F534" s="14" t="s">
        <v>2541</v>
      </c>
      <c r="G534" s="14"/>
      <c r="H534" s="14" t="s">
        <v>2545</v>
      </c>
      <c r="I534" s="15">
        <v>500</v>
      </c>
      <c r="J534" s="77">
        <v>3</v>
      </c>
      <c r="K534" s="92"/>
    </row>
    <row r="535" spans="1:11" ht="12.5" x14ac:dyDescent="0.25">
      <c r="A535" s="14" t="s">
        <v>1505</v>
      </c>
      <c r="B535" s="14" t="s">
        <v>2527</v>
      </c>
      <c r="C535" s="14" t="s">
        <v>3809</v>
      </c>
      <c r="D535" s="16">
        <v>45832</v>
      </c>
      <c r="E535" s="16"/>
      <c r="F535" s="14" t="s">
        <v>2546</v>
      </c>
      <c r="G535" s="14"/>
      <c r="H535" s="14" t="s">
        <v>2547</v>
      </c>
      <c r="I535" s="15">
        <v>1000</v>
      </c>
      <c r="J535" s="77">
        <v>3</v>
      </c>
      <c r="K535" s="92"/>
    </row>
    <row r="536" spans="1:11" ht="20" x14ac:dyDescent="0.25">
      <c r="A536" s="14" t="s">
        <v>1505</v>
      </c>
      <c r="B536" s="14" t="s">
        <v>2527</v>
      </c>
      <c r="C536" s="14" t="s">
        <v>3810</v>
      </c>
      <c r="D536" s="16">
        <v>45835</v>
      </c>
      <c r="E536" s="16"/>
      <c r="F536" s="14" t="s">
        <v>2548</v>
      </c>
      <c r="G536" s="14"/>
      <c r="H536" s="14" t="s">
        <v>2549</v>
      </c>
      <c r="I536" s="15">
        <v>600</v>
      </c>
      <c r="J536" s="77">
        <v>3</v>
      </c>
      <c r="K536" s="92"/>
    </row>
    <row r="537" spans="1:11" ht="12.5" x14ac:dyDescent="0.25">
      <c r="A537" s="14" t="s">
        <v>1505</v>
      </c>
      <c r="B537" s="14" t="s">
        <v>2527</v>
      </c>
      <c r="C537" s="14" t="s">
        <v>1827</v>
      </c>
      <c r="D537" s="16">
        <v>45838</v>
      </c>
      <c r="E537" s="16"/>
      <c r="F537" s="14" t="s">
        <v>2550</v>
      </c>
      <c r="G537" s="14"/>
      <c r="H537" s="14" t="s">
        <v>2022</v>
      </c>
      <c r="I537" s="15">
        <v>12280.77</v>
      </c>
      <c r="J537" s="77">
        <v>4</v>
      </c>
      <c r="K537" s="92"/>
    </row>
    <row r="538" spans="1:11" ht="20" x14ac:dyDescent="0.25">
      <c r="A538" s="14" t="s">
        <v>1505</v>
      </c>
      <c r="B538" s="14" t="s">
        <v>2527</v>
      </c>
      <c r="C538" s="14" t="s">
        <v>1827</v>
      </c>
      <c r="D538" s="16">
        <v>45838</v>
      </c>
      <c r="E538" s="16"/>
      <c r="F538" s="14" t="s">
        <v>2551</v>
      </c>
      <c r="G538" s="14"/>
      <c r="H538" s="14" t="s">
        <v>2552</v>
      </c>
      <c r="I538" s="15">
        <v>1689.22</v>
      </c>
      <c r="J538" s="77">
        <v>3</v>
      </c>
      <c r="K538" s="92"/>
    </row>
    <row r="539" spans="1:11" ht="12.5" x14ac:dyDescent="0.25">
      <c r="A539" s="14" t="s">
        <v>1505</v>
      </c>
      <c r="B539" s="14" t="s">
        <v>2527</v>
      </c>
      <c r="C539" s="14" t="s">
        <v>1827</v>
      </c>
      <c r="D539" s="16">
        <v>45838</v>
      </c>
      <c r="E539" s="16"/>
      <c r="F539" s="14" t="s">
        <v>2553</v>
      </c>
      <c r="G539" s="14"/>
      <c r="H539" s="14" t="s">
        <v>1736</v>
      </c>
      <c r="I539" s="15">
        <v>289.85000000000002</v>
      </c>
      <c r="J539" s="77">
        <v>3</v>
      </c>
      <c r="K539" s="92"/>
    </row>
    <row r="540" spans="1:11" ht="20" x14ac:dyDescent="0.25">
      <c r="A540" s="14" t="s">
        <v>1505</v>
      </c>
      <c r="B540" s="14" t="s">
        <v>2527</v>
      </c>
      <c r="C540" s="14" t="s">
        <v>1827</v>
      </c>
      <c r="D540" s="16">
        <v>45838</v>
      </c>
      <c r="E540" s="16"/>
      <c r="F540" s="14" t="s">
        <v>2554</v>
      </c>
      <c r="G540" s="14"/>
      <c r="H540" s="14" t="s">
        <v>2555</v>
      </c>
      <c r="I540" s="15">
        <v>2261.94</v>
      </c>
      <c r="J540" s="77">
        <v>2</v>
      </c>
      <c r="K540" s="92"/>
    </row>
    <row r="541" spans="1:11" ht="30" x14ac:dyDescent="0.25">
      <c r="A541" s="14" t="s">
        <v>1505</v>
      </c>
      <c r="B541" s="14" t="s">
        <v>2527</v>
      </c>
      <c r="C541" s="14" t="s">
        <v>1519</v>
      </c>
      <c r="D541" s="16">
        <v>45814</v>
      </c>
      <c r="E541" s="16"/>
      <c r="F541" s="14" t="s">
        <v>3811</v>
      </c>
      <c r="G541" s="14"/>
      <c r="H541" s="14" t="s">
        <v>2556</v>
      </c>
      <c r="I541" s="15">
        <v>10826.91</v>
      </c>
      <c r="J541" s="77">
        <v>4</v>
      </c>
      <c r="K541" s="92"/>
    </row>
    <row r="542" spans="1:11" ht="20" x14ac:dyDescent="0.25">
      <c r="A542" s="14" t="s">
        <v>1505</v>
      </c>
      <c r="B542" s="14" t="s">
        <v>2557</v>
      </c>
      <c r="C542" s="14" t="s">
        <v>2558</v>
      </c>
      <c r="D542" s="16">
        <v>45852</v>
      </c>
      <c r="E542" s="16"/>
      <c r="F542" s="14" t="s">
        <v>2559</v>
      </c>
      <c r="G542" s="14" t="s">
        <v>3578</v>
      </c>
      <c r="H542" s="14" t="s">
        <v>1800</v>
      </c>
      <c r="I542" s="15">
        <v>2076</v>
      </c>
      <c r="J542" s="77">
        <v>3</v>
      </c>
      <c r="K542" s="92"/>
    </row>
    <row r="543" spans="1:11" ht="20" x14ac:dyDescent="0.25">
      <c r="A543" s="14" t="s">
        <v>1505</v>
      </c>
      <c r="B543" s="14" t="s">
        <v>2560</v>
      </c>
      <c r="C543" s="14" t="s">
        <v>2561</v>
      </c>
      <c r="D543" s="16">
        <v>45852</v>
      </c>
      <c r="E543" s="16"/>
      <c r="F543" s="14" t="s">
        <v>2562</v>
      </c>
      <c r="G543" s="14" t="s">
        <v>3537</v>
      </c>
      <c r="H543" s="14" t="s">
        <v>2563</v>
      </c>
      <c r="I543" s="15">
        <v>1549.8</v>
      </c>
      <c r="J543" s="77">
        <v>2</v>
      </c>
      <c r="K543" s="92"/>
    </row>
    <row r="544" spans="1:11" ht="30" x14ac:dyDescent="0.25">
      <c r="A544" s="14" t="s">
        <v>1505</v>
      </c>
      <c r="B544" s="14" t="s">
        <v>3757</v>
      </c>
      <c r="C544" s="14" t="s">
        <v>2564</v>
      </c>
      <c r="D544" s="16">
        <v>45853</v>
      </c>
      <c r="E544" s="16"/>
      <c r="F544" s="14" t="s">
        <v>2565</v>
      </c>
      <c r="G544" s="14" t="s">
        <v>3509</v>
      </c>
      <c r="H544" s="14" t="s">
        <v>1517</v>
      </c>
      <c r="I544" s="15">
        <v>6571.32</v>
      </c>
      <c r="J544" s="77">
        <v>4</v>
      </c>
      <c r="K544" s="92"/>
    </row>
    <row r="545" spans="1:11" ht="20" x14ac:dyDescent="0.25">
      <c r="A545" s="14" t="s">
        <v>1505</v>
      </c>
      <c r="B545" s="14" t="s">
        <v>2566</v>
      </c>
      <c r="C545" s="14" t="s">
        <v>2567</v>
      </c>
      <c r="D545" s="16">
        <v>45852</v>
      </c>
      <c r="E545" s="16"/>
      <c r="F545" s="14" t="s">
        <v>3450</v>
      </c>
      <c r="G545" s="14" t="s">
        <v>3507</v>
      </c>
      <c r="H545" s="14" t="s">
        <v>2568</v>
      </c>
      <c r="I545" s="15">
        <v>1000</v>
      </c>
      <c r="J545" s="77">
        <v>2</v>
      </c>
      <c r="K545" s="92"/>
    </row>
    <row r="546" spans="1:11" ht="20" x14ac:dyDescent="0.25">
      <c r="A546" s="14" t="s">
        <v>1505</v>
      </c>
      <c r="B546" s="14" t="s">
        <v>2569</v>
      </c>
      <c r="C546" s="14" t="s">
        <v>2570</v>
      </c>
      <c r="D546" s="16">
        <v>45852</v>
      </c>
      <c r="E546" s="16"/>
      <c r="F546" s="14" t="s">
        <v>2571</v>
      </c>
      <c r="G546" s="14" t="s">
        <v>3600</v>
      </c>
      <c r="H546" s="14" t="s">
        <v>2086</v>
      </c>
      <c r="I546" s="15">
        <v>1500</v>
      </c>
      <c r="J546" s="77">
        <v>3</v>
      </c>
      <c r="K546" s="92"/>
    </row>
    <row r="547" spans="1:11" ht="20" x14ac:dyDescent="0.25">
      <c r="A547" s="14" t="s">
        <v>1505</v>
      </c>
      <c r="B547" s="14" t="s">
        <v>2572</v>
      </c>
      <c r="C547" s="14" t="s">
        <v>2573</v>
      </c>
      <c r="D547" s="16">
        <v>45852</v>
      </c>
      <c r="E547" s="16"/>
      <c r="F547" s="14" t="s">
        <v>2574</v>
      </c>
      <c r="G547" s="14" t="s">
        <v>3585</v>
      </c>
      <c r="H547" s="14" t="s">
        <v>1951</v>
      </c>
      <c r="I547" s="15">
        <v>718</v>
      </c>
      <c r="J547" s="77">
        <v>3</v>
      </c>
      <c r="K547" s="92"/>
    </row>
    <row r="548" spans="1:11" ht="12.5" x14ac:dyDescent="0.25">
      <c r="A548" s="14" t="s">
        <v>1505</v>
      </c>
      <c r="B548" s="14" t="s">
        <v>2575</v>
      </c>
      <c r="C548" s="14" t="s">
        <v>2576</v>
      </c>
      <c r="D548" s="16">
        <v>45848</v>
      </c>
      <c r="E548" s="16"/>
      <c r="F548" s="14" t="s">
        <v>2577</v>
      </c>
      <c r="G548" s="14"/>
      <c r="H548" s="14" t="s">
        <v>2578</v>
      </c>
      <c r="I548" s="15">
        <v>155.21</v>
      </c>
      <c r="J548" s="77">
        <v>3</v>
      </c>
      <c r="K548" s="92"/>
    </row>
    <row r="549" spans="1:11" ht="20" x14ac:dyDescent="0.25">
      <c r="A549" s="14" t="s">
        <v>1505</v>
      </c>
      <c r="B549" s="14" t="s">
        <v>2579</v>
      </c>
      <c r="C549" s="14" t="s">
        <v>2580</v>
      </c>
      <c r="D549" s="16">
        <v>45848</v>
      </c>
      <c r="E549" s="16"/>
      <c r="F549" s="14" t="s">
        <v>2581</v>
      </c>
      <c r="G549" s="14" t="s">
        <v>3641</v>
      </c>
      <c r="H549" s="14" t="s">
        <v>1807</v>
      </c>
      <c r="I549" s="15">
        <v>724.89</v>
      </c>
      <c r="J549" s="77">
        <v>3</v>
      </c>
      <c r="K549" s="92"/>
    </row>
    <row r="550" spans="1:11" ht="20" x14ac:dyDescent="0.25">
      <c r="A550" s="14" t="s">
        <v>1505</v>
      </c>
      <c r="B550" s="14" t="s">
        <v>1582</v>
      </c>
      <c r="C550" s="14" t="s">
        <v>2582</v>
      </c>
      <c r="D550" s="16">
        <v>250302</v>
      </c>
      <c r="E550" s="16"/>
      <c r="F550" s="14" t="s">
        <v>2583</v>
      </c>
      <c r="G550" s="14" t="s">
        <v>3600</v>
      </c>
      <c r="H550" s="14" t="s">
        <v>2086</v>
      </c>
      <c r="I550" s="15">
        <v>800</v>
      </c>
      <c r="J550" s="77">
        <v>3</v>
      </c>
      <c r="K550" s="92"/>
    </row>
    <row r="551" spans="1:11" ht="20" x14ac:dyDescent="0.25">
      <c r="A551" s="14" t="s">
        <v>1505</v>
      </c>
      <c r="B551" s="14" t="s">
        <v>2584</v>
      </c>
      <c r="C551" s="14" t="s">
        <v>2585</v>
      </c>
      <c r="D551" s="16">
        <v>45852</v>
      </c>
      <c r="E551" s="16"/>
      <c r="F551" s="14" t="s">
        <v>2586</v>
      </c>
      <c r="G551" s="14" t="s">
        <v>3600</v>
      </c>
      <c r="H551" s="14" t="s">
        <v>2086</v>
      </c>
      <c r="I551" s="15">
        <v>1100</v>
      </c>
      <c r="J551" s="77">
        <v>3</v>
      </c>
      <c r="K551" s="92"/>
    </row>
    <row r="552" spans="1:11" ht="20" x14ac:dyDescent="0.25">
      <c r="A552" s="14" t="s">
        <v>1505</v>
      </c>
      <c r="B552" s="14" t="s">
        <v>2587</v>
      </c>
      <c r="C552" s="14" t="s">
        <v>2588</v>
      </c>
      <c r="D552" s="16">
        <v>45853</v>
      </c>
      <c r="E552" s="16"/>
      <c r="F552" s="14" t="s">
        <v>2589</v>
      </c>
      <c r="G552" s="14" t="s">
        <v>3569</v>
      </c>
      <c r="H552" s="14" t="s">
        <v>1727</v>
      </c>
      <c r="I552" s="15">
        <v>6370</v>
      </c>
      <c r="J552" s="77">
        <v>2</v>
      </c>
      <c r="K552" s="92"/>
    </row>
    <row r="553" spans="1:11" ht="20" x14ac:dyDescent="0.25">
      <c r="A553" s="14" t="s">
        <v>1505</v>
      </c>
      <c r="B553" s="14" t="s">
        <v>2590</v>
      </c>
      <c r="C553" s="14" t="s">
        <v>2591</v>
      </c>
      <c r="D553" s="16">
        <v>45853</v>
      </c>
      <c r="E553" s="16"/>
      <c r="F553" s="14" t="s">
        <v>2592</v>
      </c>
      <c r="G553" s="14" t="s">
        <v>3509</v>
      </c>
      <c r="H553" s="14" t="s">
        <v>1517</v>
      </c>
      <c r="I553" s="15">
        <v>1733.98</v>
      </c>
      <c r="J553" s="77">
        <v>4</v>
      </c>
      <c r="K553" s="92"/>
    </row>
    <row r="554" spans="1:11" ht="20" x14ac:dyDescent="0.25">
      <c r="A554" s="14" t="s">
        <v>1505</v>
      </c>
      <c r="B554" s="14" t="s">
        <v>2593</v>
      </c>
      <c r="C554" s="14" t="s">
        <v>2594</v>
      </c>
      <c r="D554" s="16">
        <v>45852</v>
      </c>
      <c r="E554" s="16"/>
      <c r="F554" s="14" t="s">
        <v>2595</v>
      </c>
      <c r="G554" s="14" t="s">
        <v>3642</v>
      </c>
      <c r="H554" s="14" t="s">
        <v>2596</v>
      </c>
      <c r="I554" s="15">
        <v>540</v>
      </c>
      <c r="J554" s="77">
        <v>3</v>
      </c>
      <c r="K554" s="92"/>
    </row>
    <row r="555" spans="1:11" ht="20" x14ac:dyDescent="0.25">
      <c r="A555" s="14" t="s">
        <v>1505</v>
      </c>
      <c r="B555" s="14" t="s">
        <v>2597</v>
      </c>
      <c r="C555" s="14" t="s">
        <v>2598</v>
      </c>
      <c r="D555" s="16">
        <v>45854</v>
      </c>
      <c r="E555" s="16"/>
      <c r="F555" s="14" t="s">
        <v>2599</v>
      </c>
      <c r="G555" s="14" t="s">
        <v>3585</v>
      </c>
      <c r="H555" s="14" t="s">
        <v>1951</v>
      </c>
      <c r="I555" s="15">
        <v>1003</v>
      </c>
      <c r="J555" s="77">
        <v>3</v>
      </c>
      <c r="K555" s="92"/>
    </row>
    <row r="556" spans="1:11" ht="20" x14ac:dyDescent="0.25">
      <c r="A556" s="14" t="s">
        <v>1505</v>
      </c>
      <c r="B556" s="14" t="s">
        <v>2600</v>
      </c>
      <c r="C556" s="14" t="s">
        <v>2601</v>
      </c>
      <c r="D556" s="16">
        <v>45852</v>
      </c>
      <c r="E556" s="16"/>
      <c r="F556" s="14" t="s">
        <v>2602</v>
      </c>
      <c r="G556" s="14" t="s">
        <v>3585</v>
      </c>
      <c r="H556" s="14" t="s">
        <v>1951</v>
      </c>
      <c r="I556" s="15">
        <v>65</v>
      </c>
      <c r="J556" s="77">
        <v>3</v>
      </c>
      <c r="K556" s="92"/>
    </row>
    <row r="557" spans="1:11" ht="20" x14ac:dyDescent="0.25">
      <c r="A557" s="14" t="s">
        <v>1505</v>
      </c>
      <c r="B557" s="14" t="s">
        <v>2603</v>
      </c>
      <c r="C557" s="14" t="s">
        <v>2604</v>
      </c>
      <c r="D557" s="16">
        <v>45852</v>
      </c>
      <c r="E557" s="16"/>
      <c r="F557" s="14" t="s">
        <v>2605</v>
      </c>
      <c r="G557" s="14" t="s">
        <v>3585</v>
      </c>
      <c r="H557" s="14" t="s">
        <v>1951</v>
      </c>
      <c r="I557" s="15">
        <v>140</v>
      </c>
      <c r="J557" s="77">
        <v>3</v>
      </c>
      <c r="K557" s="92"/>
    </row>
    <row r="558" spans="1:11" ht="20" x14ac:dyDescent="0.25">
      <c r="A558" s="14" t="s">
        <v>1505</v>
      </c>
      <c r="B558" s="14" t="s">
        <v>2606</v>
      </c>
      <c r="C558" s="14" t="s">
        <v>2607</v>
      </c>
      <c r="D558" s="16">
        <v>45852</v>
      </c>
      <c r="E558" s="16"/>
      <c r="F558" s="14" t="s">
        <v>2608</v>
      </c>
      <c r="G558" s="14" t="s">
        <v>3643</v>
      </c>
      <c r="H558" s="14" t="s">
        <v>2609</v>
      </c>
      <c r="I558" s="15">
        <v>451.88</v>
      </c>
      <c r="J558" s="77">
        <v>3</v>
      </c>
      <c r="K558" s="92"/>
    </row>
    <row r="559" spans="1:11" ht="20" x14ac:dyDescent="0.25">
      <c r="A559" s="14" t="s">
        <v>1505</v>
      </c>
      <c r="B559" s="14" t="s">
        <v>2610</v>
      </c>
      <c r="C559" s="14" t="s">
        <v>2611</v>
      </c>
      <c r="D559" s="16">
        <v>45852</v>
      </c>
      <c r="E559" s="16"/>
      <c r="F559" s="14" t="s">
        <v>2612</v>
      </c>
      <c r="G559" s="14" t="s">
        <v>3537</v>
      </c>
      <c r="H559" s="14" t="s">
        <v>1615</v>
      </c>
      <c r="I559" s="15">
        <v>1567.57</v>
      </c>
      <c r="J559" s="77">
        <v>2</v>
      </c>
      <c r="K559" s="92"/>
    </row>
    <row r="560" spans="1:11" ht="20" x14ac:dyDescent="0.25">
      <c r="A560" s="14" t="s">
        <v>1505</v>
      </c>
      <c r="B560" s="14" t="s">
        <v>2613</v>
      </c>
      <c r="C560" s="14" t="s">
        <v>2614</v>
      </c>
      <c r="D560" s="16">
        <v>45852</v>
      </c>
      <c r="E560" s="16"/>
      <c r="F560" s="14" t="s">
        <v>2615</v>
      </c>
      <c r="G560" s="14" t="s">
        <v>3537</v>
      </c>
      <c r="H560" s="14" t="s">
        <v>2563</v>
      </c>
      <c r="I560" s="15">
        <v>79.56</v>
      </c>
      <c r="J560" s="77">
        <v>2</v>
      </c>
      <c r="K560" s="92"/>
    </row>
    <row r="561" spans="1:11" ht="30" x14ac:dyDescent="0.25">
      <c r="A561" s="14" t="s">
        <v>1505</v>
      </c>
      <c r="B561" s="14" t="s">
        <v>2616</v>
      </c>
      <c r="C561" s="14" t="s">
        <v>2617</v>
      </c>
      <c r="D561" s="16">
        <v>45852</v>
      </c>
      <c r="E561" s="16"/>
      <c r="F561" s="14" t="s">
        <v>2618</v>
      </c>
      <c r="G561" s="14" t="s">
        <v>3644</v>
      </c>
      <c r="H561" s="14" t="s">
        <v>2619</v>
      </c>
      <c r="I561" s="15">
        <v>120.6</v>
      </c>
      <c r="J561" s="77">
        <v>2</v>
      </c>
      <c r="K561" s="92"/>
    </row>
    <row r="562" spans="1:11" ht="30" x14ac:dyDescent="0.25">
      <c r="A562" s="14" t="s">
        <v>1505</v>
      </c>
      <c r="B562" s="14" t="s">
        <v>2620</v>
      </c>
      <c r="C562" s="14" t="s">
        <v>2316</v>
      </c>
      <c r="D562" s="16">
        <v>45852</v>
      </c>
      <c r="E562" s="16"/>
      <c r="F562" s="14" t="s">
        <v>2621</v>
      </c>
      <c r="G562" s="14" t="s">
        <v>3645</v>
      </c>
      <c r="H562" s="14" t="s">
        <v>2622</v>
      </c>
      <c r="I562" s="15">
        <v>179.32</v>
      </c>
      <c r="J562" s="77">
        <v>2</v>
      </c>
      <c r="K562" s="92"/>
    </row>
    <row r="563" spans="1:11" ht="12.5" x14ac:dyDescent="0.25">
      <c r="A563" s="14" t="s">
        <v>1505</v>
      </c>
      <c r="B563" s="14" t="s">
        <v>2623</v>
      </c>
      <c r="C563" s="14" t="s">
        <v>2624</v>
      </c>
      <c r="D563" s="16">
        <v>45848</v>
      </c>
      <c r="E563" s="16"/>
      <c r="F563" s="14" t="s">
        <v>2625</v>
      </c>
      <c r="G563" s="14" t="s">
        <v>3508</v>
      </c>
      <c r="H563" s="14" t="s">
        <v>1513</v>
      </c>
      <c r="I563" s="15">
        <v>220</v>
      </c>
      <c r="J563" s="77">
        <v>2</v>
      </c>
      <c r="K563" s="92"/>
    </row>
    <row r="564" spans="1:11" ht="30" x14ac:dyDescent="0.25">
      <c r="A564" s="14" t="s">
        <v>1505</v>
      </c>
      <c r="B564" s="14" t="s">
        <v>2626</v>
      </c>
      <c r="C564" s="14" t="s">
        <v>2627</v>
      </c>
      <c r="D564" s="16">
        <v>45852</v>
      </c>
      <c r="E564" s="16"/>
      <c r="F564" s="14" t="s">
        <v>2628</v>
      </c>
      <c r="G564" s="14" t="s">
        <v>3646</v>
      </c>
      <c r="H564" s="14" t="s">
        <v>2629</v>
      </c>
      <c r="I564" s="15">
        <v>130.5</v>
      </c>
      <c r="J564" s="77">
        <v>2</v>
      </c>
      <c r="K564" s="92"/>
    </row>
    <row r="565" spans="1:11" ht="20" x14ac:dyDescent="0.25">
      <c r="A565" s="14" t="s">
        <v>1505</v>
      </c>
      <c r="B565" s="14" t="s">
        <v>2630</v>
      </c>
      <c r="C565" s="14" t="s">
        <v>2631</v>
      </c>
      <c r="D565" s="16">
        <v>45852</v>
      </c>
      <c r="E565" s="16"/>
      <c r="F565" s="14" t="s">
        <v>2632</v>
      </c>
      <c r="G565" s="14" t="s">
        <v>3615</v>
      </c>
      <c r="H565" s="14" t="s">
        <v>2307</v>
      </c>
      <c r="I565" s="15">
        <v>55.8</v>
      </c>
      <c r="J565" s="77">
        <v>2</v>
      </c>
      <c r="K565" s="92"/>
    </row>
    <row r="566" spans="1:11" ht="20" x14ac:dyDescent="0.25">
      <c r="A566" s="14" t="s">
        <v>1505</v>
      </c>
      <c r="B566" s="14" t="s">
        <v>2633</v>
      </c>
      <c r="C566" s="14" t="s">
        <v>2634</v>
      </c>
      <c r="D566" s="16">
        <v>45855</v>
      </c>
      <c r="E566" s="16"/>
      <c r="F566" s="14" t="s">
        <v>2635</v>
      </c>
      <c r="G566" s="14" t="s">
        <v>3603</v>
      </c>
      <c r="H566" s="14" t="s">
        <v>2192</v>
      </c>
      <c r="I566" s="15">
        <v>612.74</v>
      </c>
      <c r="J566" s="77">
        <v>2</v>
      </c>
      <c r="K566" s="92"/>
    </row>
    <row r="567" spans="1:11" ht="20" x14ac:dyDescent="0.25">
      <c r="A567" s="14" t="s">
        <v>1505</v>
      </c>
      <c r="B567" s="14" t="s">
        <v>2636</v>
      </c>
      <c r="C567" s="14" t="s">
        <v>2637</v>
      </c>
      <c r="D567" s="16">
        <v>45852</v>
      </c>
      <c r="E567" s="16"/>
      <c r="F567" s="14" t="s">
        <v>2638</v>
      </c>
      <c r="G567" s="14" t="s">
        <v>3601</v>
      </c>
      <c r="H567" s="14" t="s">
        <v>2159</v>
      </c>
      <c r="I567" s="15">
        <v>269.32</v>
      </c>
      <c r="J567" s="77">
        <v>2</v>
      </c>
      <c r="K567" s="92"/>
    </row>
    <row r="568" spans="1:11" ht="20" x14ac:dyDescent="0.25">
      <c r="A568" s="14" t="s">
        <v>1505</v>
      </c>
      <c r="B568" s="14" t="s">
        <v>2639</v>
      </c>
      <c r="C568" s="14" t="s">
        <v>2640</v>
      </c>
      <c r="D568" s="16">
        <v>45848</v>
      </c>
      <c r="E568" s="16"/>
      <c r="F568" s="14" t="s">
        <v>2641</v>
      </c>
      <c r="G568" s="14" t="s">
        <v>3508</v>
      </c>
      <c r="H568" s="14" t="s">
        <v>1513</v>
      </c>
      <c r="I568" s="15">
        <v>108.4</v>
      </c>
      <c r="J568" s="77">
        <v>2</v>
      </c>
      <c r="K568" s="92"/>
    </row>
    <row r="569" spans="1:11" ht="12.5" x14ac:dyDescent="0.25">
      <c r="A569" s="14" t="s">
        <v>1505</v>
      </c>
      <c r="B569" s="14" t="s">
        <v>2642</v>
      </c>
      <c r="C569" s="14" t="s">
        <v>2643</v>
      </c>
      <c r="D569" s="16">
        <v>45848</v>
      </c>
      <c r="E569" s="16"/>
      <c r="F569" s="14" t="s">
        <v>2644</v>
      </c>
      <c r="G569" s="14" t="s">
        <v>3508</v>
      </c>
      <c r="H569" s="14" t="s">
        <v>1513</v>
      </c>
      <c r="I569" s="15">
        <v>160</v>
      </c>
      <c r="J569" s="77">
        <v>2</v>
      </c>
      <c r="K569" s="92"/>
    </row>
    <row r="570" spans="1:11" ht="20" x14ac:dyDescent="0.25">
      <c r="A570" s="14" t="s">
        <v>1505</v>
      </c>
      <c r="B570" s="14" t="s">
        <v>2645</v>
      </c>
      <c r="C570" s="14" t="s">
        <v>2646</v>
      </c>
      <c r="D570" s="16">
        <v>45853</v>
      </c>
      <c r="E570" s="16"/>
      <c r="F570" s="14" t="s">
        <v>2647</v>
      </c>
      <c r="G570" s="14" t="s">
        <v>3509</v>
      </c>
      <c r="H570" s="14" t="s">
        <v>1517</v>
      </c>
      <c r="I570" s="15">
        <v>4837.34</v>
      </c>
      <c r="J570" s="77">
        <v>4</v>
      </c>
      <c r="K570" s="92"/>
    </row>
    <row r="571" spans="1:11" ht="30" x14ac:dyDescent="0.25">
      <c r="A571" s="14" t="s">
        <v>1505</v>
      </c>
      <c r="B571" s="14" t="s">
        <v>2648</v>
      </c>
      <c r="C571" s="14" t="s">
        <v>2292</v>
      </c>
      <c r="D571" s="16">
        <v>45848</v>
      </c>
      <c r="E571" s="16"/>
      <c r="F571" s="14" t="s">
        <v>2649</v>
      </c>
      <c r="G571" s="14" t="s">
        <v>3556</v>
      </c>
      <c r="H571" s="14" t="s">
        <v>1677</v>
      </c>
      <c r="I571" s="15">
        <v>250</v>
      </c>
      <c r="J571" s="77">
        <v>2</v>
      </c>
      <c r="K571" s="92"/>
    </row>
    <row r="572" spans="1:11" ht="20" x14ac:dyDescent="0.25">
      <c r="A572" s="14" t="s">
        <v>1505</v>
      </c>
      <c r="B572" s="14" t="s">
        <v>2650</v>
      </c>
      <c r="C572" s="14" t="s">
        <v>2292</v>
      </c>
      <c r="D572" s="16">
        <v>45848</v>
      </c>
      <c r="E572" s="16"/>
      <c r="F572" s="14" t="s">
        <v>2651</v>
      </c>
      <c r="G572" s="14" t="s">
        <v>3557</v>
      </c>
      <c r="H572" s="14" t="s">
        <v>1679</v>
      </c>
      <c r="I572" s="15">
        <v>530.71</v>
      </c>
      <c r="J572" s="77">
        <v>2</v>
      </c>
      <c r="K572" s="92"/>
    </row>
    <row r="573" spans="1:11" ht="30" x14ac:dyDescent="0.25">
      <c r="A573" s="14" t="s">
        <v>1505</v>
      </c>
      <c r="B573" s="14" t="s">
        <v>2652</v>
      </c>
      <c r="C573" s="14" t="s">
        <v>2323</v>
      </c>
      <c r="D573" s="16">
        <v>45852</v>
      </c>
      <c r="E573" s="16"/>
      <c r="F573" s="14" t="s">
        <v>2653</v>
      </c>
      <c r="G573" s="14" t="s">
        <v>3572</v>
      </c>
      <c r="H573" s="14" t="s">
        <v>1762</v>
      </c>
      <c r="I573" s="15">
        <v>800</v>
      </c>
      <c r="J573" s="77">
        <v>2</v>
      </c>
      <c r="K573" s="92"/>
    </row>
    <row r="574" spans="1:11" ht="20" x14ac:dyDescent="0.25">
      <c r="A574" s="14" t="s">
        <v>1505</v>
      </c>
      <c r="B574" s="14" t="s">
        <v>2654</v>
      </c>
      <c r="C574" s="14" t="s">
        <v>2655</v>
      </c>
      <c r="D574" s="16">
        <v>45853</v>
      </c>
      <c r="E574" s="16"/>
      <c r="F574" s="14" t="s">
        <v>2656</v>
      </c>
      <c r="G574" s="14" t="s">
        <v>3647</v>
      </c>
      <c r="H574" s="14" t="s">
        <v>2657</v>
      </c>
      <c r="I574" s="15">
        <v>2583</v>
      </c>
      <c r="J574" s="77">
        <v>3</v>
      </c>
      <c r="K574" s="92"/>
    </row>
    <row r="575" spans="1:11" ht="20" x14ac:dyDescent="0.25">
      <c r="A575" s="14" t="s">
        <v>1505</v>
      </c>
      <c r="B575" s="14" t="s">
        <v>2658</v>
      </c>
      <c r="C575" s="14" t="s">
        <v>2659</v>
      </c>
      <c r="D575" s="16">
        <v>45852</v>
      </c>
      <c r="E575" s="16"/>
      <c r="F575" s="14" t="s">
        <v>2513</v>
      </c>
      <c r="G575" s="14" t="s">
        <v>3552</v>
      </c>
      <c r="H575" s="14" t="s">
        <v>1665</v>
      </c>
      <c r="I575" s="15">
        <v>400</v>
      </c>
      <c r="J575" s="77">
        <v>2</v>
      </c>
      <c r="K575" s="92"/>
    </row>
    <row r="576" spans="1:11" ht="30" x14ac:dyDescent="0.25">
      <c r="A576" s="14" t="s">
        <v>1505</v>
      </c>
      <c r="B576" s="14" t="s">
        <v>2660</v>
      </c>
      <c r="C576" s="14" t="s">
        <v>1663</v>
      </c>
      <c r="D576" s="16">
        <v>45852</v>
      </c>
      <c r="E576" s="16"/>
      <c r="F576" s="14" t="s">
        <v>2661</v>
      </c>
      <c r="G576" s="14" t="s">
        <v>3576</v>
      </c>
      <c r="H576" s="14" t="s">
        <v>1509</v>
      </c>
      <c r="I576" s="15">
        <v>800</v>
      </c>
      <c r="J576" s="77">
        <v>2</v>
      </c>
      <c r="K576" s="92"/>
    </row>
    <row r="577" spans="1:11" ht="20" x14ac:dyDescent="0.25">
      <c r="A577" s="14" t="s">
        <v>1505</v>
      </c>
      <c r="B577" s="14" t="s">
        <v>2662</v>
      </c>
      <c r="C577" s="14" t="s">
        <v>2154</v>
      </c>
      <c r="D577" s="16">
        <v>45852</v>
      </c>
      <c r="E577" s="16"/>
      <c r="F577" s="14" t="s">
        <v>2476</v>
      </c>
      <c r="G577" s="14" t="s">
        <v>3558</v>
      </c>
      <c r="H577" s="14" t="s">
        <v>1682</v>
      </c>
      <c r="I577" s="15">
        <v>400</v>
      </c>
      <c r="J577" s="77">
        <v>2</v>
      </c>
      <c r="K577" s="92"/>
    </row>
    <row r="578" spans="1:11" ht="20" x14ac:dyDescent="0.25">
      <c r="A578" s="14" t="s">
        <v>1505</v>
      </c>
      <c r="B578" s="14" t="s">
        <v>2663</v>
      </c>
      <c r="C578" s="14" t="s">
        <v>2083</v>
      </c>
      <c r="D578" s="16">
        <v>45852</v>
      </c>
      <c r="E578" s="16"/>
      <c r="F578" s="14" t="s">
        <v>2664</v>
      </c>
      <c r="G578" s="14" t="s">
        <v>3525</v>
      </c>
      <c r="H578" s="14" t="s">
        <v>1570</v>
      </c>
      <c r="I578" s="15">
        <v>500</v>
      </c>
      <c r="J578" s="77">
        <v>2</v>
      </c>
      <c r="K578" s="92"/>
    </row>
    <row r="579" spans="1:11" ht="20" x14ac:dyDescent="0.25">
      <c r="A579" s="14" t="s">
        <v>1505</v>
      </c>
      <c r="B579" s="14" t="s">
        <v>2665</v>
      </c>
      <c r="C579" s="14" t="s">
        <v>2666</v>
      </c>
      <c r="D579" s="16">
        <v>45854</v>
      </c>
      <c r="E579" s="16"/>
      <c r="F579" s="14" t="s">
        <v>2667</v>
      </c>
      <c r="G579" s="14" t="s">
        <v>3648</v>
      </c>
      <c r="H579" s="14" t="s">
        <v>2668</v>
      </c>
      <c r="I579" s="15">
        <v>1800</v>
      </c>
      <c r="J579" s="77">
        <v>3</v>
      </c>
      <c r="K579" s="92"/>
    </row>
    <row r="580" spans="1:11" ht="20" x14ac:dyDescent="0.25">
      <c r="A580" s="14" t="s">
        <v>1505</v>
      </c>
      <c r="B580" s="14" t="s">
        <v>2669</v>
      </c>
      <c r="C580" s="14" t="s">
        <v>2670</v>
      </c>
      <c r="D580" s="16">
        <v>45848</v>
      </c>
      <c r="E580" s="16"/>
      <c r="F580" s="14" t="s">
        <v>2426</v>
      </c>
      <c r="G580" s="14" t="s">
        <v>3564</v>
      </c>
      <c r="H580" s="14" t="s">
        <v>1704</v>
      </c>
      <c r="I580" s="15">
        <v>500</v>
      </c>
      <c r="J580" s="77">
        <v>2</v>
      </c>
      <c r="K580" s="92"/>
    </row>
    <row r="581" spans="1:11" ht="20" x14ac:dyDescent="0.25">
      <c r="A581" s="14" t="s">
        <v>1505</v>
      </c>
      <c r="B581" s="14" t="s">
        <v>2671</v>
      </c>
      <c r="C581" s="14" t="s">
        <v>2672</v>
      </c>
      <c r="D581" s="16">
        <v>45852</v>
      </c>
      <c r="E581" s="16"/>
      <c r="F581" s="14" t="s">
        <v>2673</v>
      </c>
      <c r="G581" s="14" t="s">
        <v>3577</v>
      </c>
      <c r="H581" s="14" t="s">
        <v>2674</v>
      </c>
      <c r="I581" s="15">
        <v>678.65</v>
      </c>
      <c r="J581" s="77">
        <v>4</v>
      </c>
      <c r="K581" s="92"/>
    </row>
    <row r="582" spans="1:11" ht="20" x14ac:dyDescent="0.25">
      <c r="A582" s="14" t="s">
        <v>1505</v>
      </c>
      <c r="B582" s="14" t="s">
        <v>2675</v>
      </c>
      <c r="C582" s="14" t="s">
        <v>2676</v>
      </c>
      <c r="D582" s="16">
        <v>45852</v>
      </c>
      <c r="E582" s="16"/>
      <c r="F582" s="14" t="s">
        <v>2677</v>
      </c>
      <c r="G582" s="14" t="s">
        <v>3577</v>
      </c>
      <c r="H582" s="14" t="s">
        <v>2678</v>
      </c>
      <c r="I582" s="15">
        <v>125.95</v>
      </c>
      <c r="J582" s="77">
        <v>4</v>
      </c>
      <c r="K582" s="92"/>
    </row>
    <row r="583" spans="1:11" ht="30" x14ac:dyDescent="0.25">
      <c r="A583" s="14" t="s">
        <v>1505</v>
      </c>
      <c r="B583" s="14" t="s">
        <v>2679</v>
      </c>
      <c r="C583" s="14" t="s">
        <v>2680</v>
      </c>
      <c r="D583" s="16">
        <v>45853</v>
      </c>
      <c r="E583" s="16"/>
      <c r="F583" s="14" t="s">
        <v>2681</v>
      </c>
      <c r="G583" s="14" t="s">
        <v>3649</v>
      </c>
      <c r="H583" s="14" t="s">
        <v>2682</v>
      </c>
      <c r="I583" s="15">
        <v>1340.06</v>
      </c>
      <c r="J583" s="77">
        <v>3</v>
      </c>
      <c r="K583" s="92"/>
    </row>
    <row r="584" spans="1:11" ht="30" x14ac:dyDescent="0.25">
      <c r="A584" s="14" t="s">
        <v>1505</v>
      </c>
      <c r="B584" s="14" t="s">
        <v>2683</v>
      </c>
      <c r="C584" s="14" t="s">
        <v>2684</v>
      </c>
      <c r="D584" s="16">
        <v>45853</v>
      </c>
      <c r="E584" s="16"/>
      <c r="F584" s="14" t="s">
        <v>2685</v>
      </c>
      <c r="G584" s="14" t="s">
        <v>3649</v>
      </c>
      <c r="H584" s="14" t="s">
        <v>2682</v>
      </c>
      <c r="I584" s="15">
        <v>1172.1600000000001</v>
      </c>
      <c r="J584" s="77">
        <v>3</v>
      </c>
      <c r="K584" s="92"/>
    </row>
    <row r="585" spans="1:11" ht="20" x14ac:dyDescent="0.25">
      <c r="A585" s="14" t="s">
        <v>1505</v>
      </c>
      <c r="B585" s="14" t="s">
        <v>2686</v>
      </c>
      <c r="C585" s="14" t="s">
        <v>2687</v>
      </c>
      <c r="D585" s="16">
        <v>45852</v>
      </c>
      <c r="E585" s="16"/>
      <c r="F585" s="14" t="s">
        <v>2688</v>
      </c>
      <c r="G585" s="14" t="s">
        <v>3600</v>
      </c>
      <c r="H585" s="14" t="s">
        <v>2086</v>
      </c>
      <c r="I585" s="15">
        <v>1088.5</v>
      </c>
      <c r="J585" s="77">
        <v>3</v>
      </c>
      <c r="K585" s="92"/>
    </row>
    <row r="586" spans="1:11" ht="20" x14ac:dyDescent="0.25">
      <c r="A586" s="14" t="s">
        <v>1505</v>
      </c>
      <c r="B586" s="14" t="s">
        <v>2689</v>
      </c>
      <c r="C586" s="14" t="s">
        <v>1756</v>
      </c>
      <c r="D586" s="16">
        <v>45852</v>
      </c>
      <c r="E586" s="16"/>
      <c r="F586" s="14" t="s">
        <v>2690</v>
      </c>
      <c r="G586" s="14" t="s">
        <v>3650</v>
      </c>
      <c r="H586" s="14" t="s">
        <v>2691</v>
      </c>
      <c r="I586" s="15">
        <v>710</v>
      </c>
      <c r="J586" s="77">
        <v>3</v>
      </c>
      <c r="K586" s="92"/>
    </row>
    <row r="587" spans="1:11" ht="20" x14ac:dyDescent="0.25">
      <c r="A587" s="14" t="s">
        <v>1505</v>
      </c>
      <c r="B587" s="14" t="s">
        <v>2692</v>
      </c>
      <c r="C587" s="14" t="s">
        <v>2693</v>
      </c>
      <c r="D587" s="16">
        <v>45848</v>
      </c>
      <c r="E587" s="16"/>
      <c r="F587" s="14" t="s">
        <v>2694</v>
      </c>
      <c r="G587" s="14" t="s">
        <v>3651</v>
      </c>
      <c r="H587" s="14" t="s">
        <v>2695</v>
      </c>
      <c r="I587" s="15">
        <v>209.4</v>
      </c>
      <c r="J587" s="77">
        <v>3</v>
      </c>
      <c r="K587" s="92"/>
    </row>
    <row r="588" spans="1:11" ht="20" x14ac:dyDescent="0.25">
      <c r="A588" s="14" t="s">
        <v>1505</v>
      </c>
      <c r="B588" s="14" t="s">
        <v>2696</v>
      </c>
      <c r="C588" s="14" t="s">
        <v>2697</v>
      </c>
      <c r="D588" s="16">
        <v>45852</v>
      </c>
      <c r="E588" s="16"/>
      <c r="F588" s="14" t="s">
        <v>2698</v>
      </c>
      <c r="G588" s="14" t="s">
        <v>3652</v>
      </c>
      <c r="H588" s="14" t="s">
        <v>2699</v>
      </c>
      <c r="I588" s="15">
        <v>678.8</v>
      </c>
      <c r="J588" s="77">
        <v>2</v>
      </c>
      <c r="K588" s="92"/>
    </row>
    <row r="589" spans="1:11" ht="20" x14ac:dyDescent="0.25">
      <c r="A589" s="14" t="s">
        <v>1505</v>
      </c>
      <c r="B589" s="14" t="s">
        <v>2700</v>
      </c>
      <c r="C589" s="14" t="s">
        <v>2009</v>
      </c>
      <c r="D589" s="16">
        <v>45852</v>
      </c>
      <c r="E589" s="16"/>
      <c r="F589" s="14" t="s">
        <v>2426</v>
      </c>
      <c r="G589" s="14" t="s">
        <v>3545</v>
      </c>
      <c r="H589" s="14" t="s">
        <v>1640</v>
      </c>
      <c r="I589" s="15">
        <v>500</v>
      </c>
      <c r="J589" s="77">
        <v>2</v>
      </c>
      <c r="K589" s="92"/>
    </row>
    <row r="590" spans="1:11" ht="20" x14ac:dyDescent="0.25">
      <c r="A590" s="14" t="s">
        <v>1505</v>
      </c>
      <c r="B590" s="14" t="s">
        <v>2701</v>
      </c>
      <c r="C590" s="14" t="s">
        <v>2702</v>
      </c>
      <c r="D590" s="16">
        <v>45853</v>
      </c>
      <c r="E590" s="16"/>
      <c r="F590" s="14" t="s">
        <v>2476</v>
      </c>
      <c r="G590" s="14" t="s">
        <v>3541</v>
      </c>
      <c r="H590" s="14" t="s">
        <v>1631</v>
      </c>
      <c r="I590" s="15">
        <v>2750</v>
      </c>
      <c r="J590" s="77">
        <v>2</v>
      </c>
      <c r="K590" s="92"/>
    </row>
    <row r="591" spans="1:11" ht="12.5" x14ac:dyDescent="0.25">
      <c r="A591" s="14" t="s">
        <v>1505</v>
      </c>
      <c r="B591" s="14" t="s">
        <v>2703</v>
      </c>
      <c r="C591" s="14" t="s">
        <v>2704</v>
      </c>
      <c r="D591" s="16">
        <v>45853</v>
      </c>
      <c r="E591" s="16"/>
      <c r="F591" s="14" t="s">
        <v>2705</v>
      </c>
      <c r="G591" s="14" t="s">
        <v>3541</v>
      </c>
      <c r="H591" s="14" t="s">
        <v>1631</v>
      </c>
      <c r="I591" s="15">
        <v>1500</v>
      </c>
      <c r="J591" s="77">
        <v>3</v>
      </c>
      <c r="K591" s="92"/>
    </row>
    <row r="592" spans="1:11" ht="20" x14ac:dyDescent="0.25">
      <c r="A592" s="14" t="s">
        <v>1505</v>
      </c>
      <c r="B592" s="14" t="s">
        <v>2706</v>
      </c>
      <c r="C592" s="14" t="s">
        <v>2707</v>
      </c>
      <c r="D592" s="16">
        <v>45852</v>
      </c>
      <c r="E592" s="16"/>
      <c r="F592" s="14" t="s">
        <v>2708</v>
      </c>
      <c r="G592" s="14" t="s">
        <v>3624</v>
      </c>
      <c r="H592" s="14" t="s">
        <v>2391</v>
      </c>
      <c r="I592" s="15">
        <v>243.4</v>
      </c>
      <c r="J592" s="77">
        <v>2</v>
      </c>
      <c r="K592" s="92"/>
    </row>
    <row r="593" spans="1:11" ht="20" x14ac:dyDescent="0.25">
      <c r="A593" s="14" t="s">
        <v>1505</v>
      </c>
      <c r="B593" s="14" t="s">
        <v>2709</v>
      </c>
      <c r="C593" s="14" t="s">
        <v>2710</v>
      </c>
      <c r="D593" s="16">
        <v>45852</v>
      </c>
      <c r="E593" s="16"/>
      <c r="F593" s="14" t="s">
        <v>2711</v>
      </c>
      <c r="G593" s="14" t="s">
        <v>3603</v>
      </c>
      <c r="H593" s="14" t="s">
        <v>2192</v>
      </c>
      <c r="I593" s="15">
        <v>285.7</v>
      </c>
      <c r="J593" s="77">
        <v>3</v>
      </c>
      <c r="K593" s="92"/>
    </row>
    <row r="594" spans="1:11" ht="20" x14ac:dyDescent="0.25">
      <c r="A594" s="14" t="s">
        <v>1505</v>
      </c>
      <c r="B594" s="14" t="s">
        <v>2712</v>
      </c>
      <c r="C594" s="14" t="s">
        <v>1948</v>
      </c>
      <c r="D594" s="16">
        <v>45852</v>
      </c>
      <c r="E594" s="16"/>
      <c r="F594" s="14" t="s">
        <v>2694</v>
      </c>
      <c r="G594" s="14" t="s">
        <v>3653</v>
      </c>
      <c r="H594" s="14" t="s">
        <v>2713</v>
      </c>
      <c r="I594" s="15">
        <v>209.4</v>
      </c>
      <c r="J594" s="77">
        <v>3</v>
      </c>
      <c r="K594" s="92"/>
    </row>
    <row r="595" spans="1:11" ht="20" x14ac:dyDescent="0.25">
      <c r="A595" s="14" t="s">
        <v>1505</v>
      </c>
      <c r="B595" s="14" t="s">
        <v>2714</v>
      </c>
      <c r="C595" s="14" t="s">
        <v>2715</v>
      </c>
      <c r="D595" s="16">
        <v>45852</v>
      </c>
      <c r="E595" s="16"/>
      <c r="F595" s="14" t="s">
        <v>2716</v>
      </c>
      <c r="G595" s="14" t="s">
        <v>3601</v>
      </c>
      <c r="H595" s="14" t="s">
        <v>2159</v>
      </c>
      <c r="I595" s="15">
        <v>271.39999999999998</v>
      </c>
      <c r="J595" s="77">
        <v>3</v>
      </c>
      <c r="K595" s="92"/>
    </row>
    <row r="596" spans="1:11" ht="20" x14ac:dyDescent="0.25">
      <c r="A596" s="14" t="s">
        <v>1505</v>
      </c>
      <c r="B596" s="14" t="s">
        <v>2717</v>
      </c>
      <c r="C596" s="14" t="s">
        <v>2718</v>
      </c>
      <c r="D596" s="16">
        <v>45852</v>
      </c>
      <c r="E596" s="16"/>
      <c r="F596" s="14" t="s">
        <v>2719</v>
      </c>
      <c r="G596" s="14" t="s">
        <v>3578</v>
      </c>
      <c r="H596" s="14" t="s">
        <v>1800</v>
      </c>
      <c r="I596" s="15">
        <v>178</v>
      </c>
      <c r="J596" s="77">
        <v>3</v>
      </c>
      <c r="K596" s="92"/>
    </row>
    <row r="597" spans="1:11" ht="20" x14ac:dyDescent="0.25">
      <c r="A597" s="14" t="s">
        <v>1505</v>
      </c>
      <c r="B597" s="14" t="s">
        <v>2720</v>
      </c>
      <c r="C597" s="14" t="s">
        <v>2128</v>
      </c>
      <c r="D597" s="16">
        <v>45852</v>
      </c>
      <c r="E597" s="16"/>
      <c r="F597" s="14" t="s">
        <v>2721</v>
      </c>
      <c r="G597" s="14" t="s">
        <v>3654</v>
      </c>
      <c r="H597" s="14" t="s">
        <v>2722</v>
      </c>
      <c r="I597" s="15">
        <v>284.8</v>
      </c>
      <c r="J597" s="77">
        <v>3</v>
      </c>
      <c r="K597" s="92"/>
    </row>
    <row r="598" spans="1:11" ht="20" x14ac:dyDescent="0.25">
      <c r="A598" s="14" t="s">
        <v>1505</v>
      </c>
      <c r="B598" s="14" t="s">
        <v>2723</v>
      </c>
      <c r="C598" s="14" t="s">
        <v>2724</v>
      </c>
      <c r="D598" s="16">
        <v>45852</v>
      </c>
      <c r="E598" s="16"/>
      <c r="F598" s="14" t="s">
        <v>2725</v>
      </c>
      <c r="G598" s="14" t="s">
        <v>3549</v>
      </c>
      <c r="H598" s="14" t="s">
        <v>1655</v>
      </c>
      <c r="I598" s="15">
        <v>500</v>
      </c>
      <c r="J598" s="77">
        <v>2</v>
      </c>
      <c r="K598" s="92"/>
    </row>
    <row r="599" spans="1:11" ht="12.5" x14ac:dyDescent="0.25">
      <c r="A599" s="14" t="s">
        <v>1505</v>
      </c>
      <c r="B599" s="14" t="s">
        <v>2726</v>
      </c>
      <c r="C599" s="14" t="s">
        <v>2727</v>
      </c>
      <c r="D599" s="16">
        <v>45854</v>
      </c>
      <c r="E599" s="16"/>
      <c r="F599" s="14" t="s">
        <v>2728</v>
      </c>
      <c r="G599" s="14" t="s">
        <v>3578</v>
      </c>
      <c r="H599" s="14" t="s">
        <v>1800</v>
      </c>
      <c r="I599" s="15">
        <v>1694</v>
      </c>
      <c r="J599" s="77">
        <v>3</v>
      </c>
      <c r="K599" s="92"/>
    </row>
    <row r="600" spans="1:11" ht="20" x14ac:dyDescent="0.25">
      <c r="A600" s="14" t="s">
        <v>1505</v>
      </c>
      <c r="B600" s="14" t="s">
        <v>2729</v>
      </c>
      <c r="C600" s="14" t="s">
        <v>2730</v>
      </c>
      <c r="D600" s="16">
        <v>45852</v>
      </c>
      <c r="E600" s="16"/>
      <c r="F600" s="14" t="s">
        <v>2731</v>
      </c>
      <c r="G600" s="14" t="s">
        <v>3655</v>
      </c>
      <c r="H600" s="14" t="s">
        <v>2732</v>
      </c>
      <c r="I600" s="15">
        <v>1513</v>
      </c>
      <c r="J600" s="77">
        <v>3</v>
      </c>
      <c r="K600" s="92"/>
    </row>
    <row r="601" spans="1:11" ht="20" x14ac:dyDescent="0.25">
      <c r="A601" s="14" t="s">
        <v>1505</v>
      </c>
      <c r="B601" s="14" t="s">
        <v>2733</v>
      </c>
      <c r="C601" s="14" t="s">
        <v>2734</v>
      </c>
      <c r="D601" s="16">
        <v>45854</v>
      </c>
      <c r="E601" s="16"/>
      <c r="F601" s="14" t="s">
        <v>2735</v>
      </c>
      <c r="G601" s="14" t="s">
        <v>3656</v>
      </c>
      <c r="H601" s="14" t="s">
        <v>2736</v>
      </c>
      <c r="I601" s="15">
        <v>1168.5</v>
      </c>
      <c r="J601" s="77">
        <v>3</v>
      </c>
      <c r="K601" s="92"/>
    </row>
    <row r="602" spans="1:11" ht="12.5" x14ac:dyDescent="0.25">
      <c r="A602" s="14" t="s">
        <v>1505</v>
      </c>
      <c r="B602" s="14" t="s">
        <v>2737</v>
      </c>
      <c r="C602" s="14" t="s">
        <v>2738</v>
      </c>
      <c r="D602" s="16">
        <v>45853</v>
      </c>
      <c r="E602" s="16"/>
      <c r="F602" s="14" t="s">
        <v>2181</v>
      </c>
      <c r="G602" s="14" t="s">
        <v>3586</v>
      </c>
      <c r="H602" s="14" t="s">
        <v>1958</v>
      </c>
      <c r="I602" s="15">
        <v>2682.99</v>
      </c>
      <c r="J602" s="77">
        <v>3</v>
      </c>
      <c r="K602" s="92"/>
    </row>
    <row r="603" spans="1:11" ht="20" x14ac:dyDescent="0.25">
      <c r="A603" s="14" t="s">
        <v>1505</v>
      </c>
      <c r="B603" s="14" t="s">
        <v>2739</v>
      </c>
      <c r="C603" s="14" t="s">
        <v>2740</v>
      </c>
      <c r="D603" s="16">
        <v>45854</v>
      </c>
      <c r="E603" s="16"/>
      <c r="F603" s="14" t="s">
        <v>2741</v>
      </c>
      <c r="G603" s="14" t="s">
        <v>3571</v>
      </c>
      <c r="H603" s="14" t="s">
        <v>1758</v>
      </c>
      <c r="I603" s="15">
        <v>850</v>
      </c>
      <c r="J603" s="77">
        <v>4</v>
      </c>
      <c r="K603" s="92"/>
    </row>
    <row r="604" spans="1:11" ht="20" x14ac:dyDescent="0.25">
      <c r="A604" s="14" t="s">
        <v>1505</v>
      </c>
      <c r="B604" s="14" t="s">
        <v>2742</v>
      </c>
      <c r="C604" s="14" t="s">
        <v>1669</v>
      </c>
      <c r="D604" s="16">
        <v>45853</v>
      </c>
      <c r="E604" s="16"/>
      <c r="F604" s="14" t="s">
        <v>2743</v>
      </c>
      <c r="G604" s="14" t="s">
        <v>3657</v>
      </c>
      <c r="H604" s="14" t="s">
        <v>2744</v>
      </c>
      <c r="I604" s="15">
        <v>2000</v>
      </c>
      <c r="J604" s="77">
        <v>3</v>
      </c>
      <c r="K604" s="92"/>
    </row>
    <row r="605" spans="1:11" ht="20" x14ac:dyDescent="0.25">
      <c r="A605" s="14" t="s">
        <v>1505</v>
      </c>
      <c r="B605" s="14" t="s">
        <v>2745</v>
      </c>
      <c r="C605" s="14" t="s">
        <v>2746</v>
      </c>
      <c r="D605" s="16">
        <v>45854</v>
      </c>
      <c r="E605" s="16"/>
      <c r="F605" s="14" t="s">
        <v>2747</v>
      </c>
      <c r="G605" s="14" t="s">
        <v>3647</v>
      </c>
      <c r="H605" s="14" t="s">
        <v>2657</v>
      </c>
      <c r="I605" s="15">
        <v>947.1</v>
      </c>
      <c r="J605" s="77">
        <v>3</v>
      </c>
      <c r="K605" s="92"/>
    </row>
    <row r="606" spans="1:11" ht="12.5" x14ac:dyDescent="0.25">
      <c r="A606" s="14" t="s">
        <v>1505</v>
      </c>
      <c r="B606" s="14" t="s">
        <v>2748</v>
      </c>
      <c r="C606" s="14" t="s">
        <v>2749</v>
      </c>
      <c r="D606" s="16">
        <v>45847</v>
      </c>
      <c r="E606" s="16"/>
      <c r="F606" s="14" t="s">
        <v>2750</v>
      </c>
      <c r="G606" s="14" t="s">
        <v>3569</v>
      </c>
      <c r="H606" s="14" t="s">
        <v>1727</v>
      </c>
      <c r="I606" s="15">
        <v>764.3</v>
      </c>
      <c r="J606" s="77">
        <v>3</v>
      </c>
      <c r="K606" s="92"/>
    </row>
    <row r="607" spans="1:11" ht="20" x14ac:dyDescent="0.25">
      <c r="A607" s="14" t="s">
        <v>1505</v>
      </c>
      <c r="B607" s="14" t="s">
        <v>2751</v>
      </c>
      <c r="C607" s="14" t="s">
        <v>2752</v>
      </c>
      <c r="D607" s="16">
        <v>45854</v>
      </c>
      <c r="E607" s="16"/>
      <c r="F607" s="14" t="s">
        <v>2753</v>
      </c>
      <c r="G607" s="14" t="s">
        <v>3658</v>
      </c>
      <c r="H607" s="14" t="s">
        <v>2754</v>
      </c>
      <c r="I607" s="15">
        <v>2053.31</v>
      </c>
      <c r="J607" s="77">
        <v>2</v>
      </c>
      <c r="K607" s="92"/>
    </row>
    <row r="608" spans="1:11" ht="30" x14ac:dyDescent="0.25">
      <c r="A608" s="14" t="s">
        <v>1505</v>
      </c>
      <c r="B608" s="14" t="s">
        <v>2755</v>
      </c>
      <c r="C608" s="14" t="s">
        <v>2756</v>
      </c>
      <c r="D608" s="16">
        <v>45854</v>
      </c>
      <c r="E608" s="16"/>
      <c r="F608" s="14" t="s">
        <v>2757</v>
      </c>
      <c r="G608" s="14"/>
      <c r="H608" s="14" t="s">
        <v>2758</v>
      </c>
      <c r="I608" s="15">
        <v>1650</v>
      </c>
      <c r="J608" s="77">
        <v>3</v>
      </c>
      <c r="K608" s="92"/>
    </row>
    <row r="609" spans="1:11" ht="20" x14ac:dyDescent="0.25">
      <c r="A609" s="14" t="s">
        <v>1505</v>
      </c>
      <c r="B609" s="14" t="s">
        <v>2759</v>
      </c>
      <c r="C609" s="14" t="s">
        <v>2760</v>
      </c>
      <c r="D609" s="16">
        <v>45846</v>
      </c>
      <c r="E609" s="16"/>
      <c r="F609" s="14" t="s">
        <v>2761</v>
      </c>
      <c r="G609" s="14" t="s">
        <v>3581</v>
      </c>
      <c r="H609" s="14" t="s">
        <v>1820</v>
      </c>
      <c r="I609" s="15">
        <v>2527.04</v>
      </c>
      <c r="J609" s="77">
        <v>3</v>
      </c>
      <c r="K609" s="92"/>
    </row>
    <row r="610" spans="1:11" ht="20" x14ac:dyDescent="0.25">
      <c r="A610" s="14" t="s">
        <v>1505</v>
      </c>
      <c r="B610" s="14" t="s">
        <v>2479</v>
      </c>
      <c r="C610" s="14" t="s">
        <v>2083</v>
      </c>
      <c r="D610" s="16">
        <v>45852</v>
      </c>
      <c r="E610" s="16"/>
      <c r="F610" s="14" t="s">
        <v>2762</v>
      </c>
      <c r="G610" s="14" t="s">
        <v>3659</v>
      </c>
      <c r="H610" s="14" t="s">
        <v>2763</v>
      </c>
      <c r="I610" s="15">
        <v>180</v>
      </c>
      <c r="J610" s="77">
        <v>3</v>
      </c>
      <c r="K610" s="92"/>
    </row>
    <row r="611" spans="1:11" ht="20" x14ac:dyDescent="0.25">
      <c r="A611" s="14" t="s">
        <v>1505</v>
      </c>
      <c r="B611" s="14" t="s">
        <v>2764</v>
      </c>
      <c r="C611" s="14" t="s">
        <v>2765</v>
      </c>
      <c r="D611" s="16">
        <v>45852</v>
      </c>
      <c r="E611" s="16"/>
      <c r="F611" s="14" t="s">
        <v>2766</v>
      </c>
      <c r="G611" s="14" t="s">
        <v>3660</v>
      </c>
      <c r="H611" s="14" t="s">
        <v>95</v>
      </c>
      <c r="I611" s="15">
        <v>100</v>
      </c>
      <c r="J611" s="77">
        <v>3</v>
      </c>
      <c r="K611" s="92"/>
    </row>
    <row r="612" spans="1:11" ht="20" x14ac:dyDescent="0.25">
      <c r="A612" s="14" t="s">
        <v>1505</v>
      </c>
      <c r="B612" s="14" t="s">
        <v>2767</v>
      </c>
      <c r="C612" s="14" t="s">
        <v>2768</v>
      </c>
      <c r="D612" s="16">
        <v>45853</v>
      </c>
      <c r="E612" s="16"/>
      <c r="F612" s="14" t="s">
        <v>2769</v>
      </c>
      <c r="G612" s="14" t="s">
        <v>3661</v>
      </c>
      <c r="H612" s="14" t="s">
        <v>2770</v>
      </c>
      <c r="I612" s="15">
        <v>7561</v>
      </c>
      <c r="J612" s="77">
        <v>3</v>
      </c>
      <c r="K612" s="92"/>
    </row>
    <row r="613" spans="1:11" ht="20" x14ac:dyDescent="0.25">
      <c r="A613" s="14" t="s">
        <v>1505</v>
      </c>
      <c r="B613" s="14" t="s">
        <v>2771</v>
      </c>
      <c r="C613" s="14" t="s">
        <v>2772</v>
      </c>
      <c r="D613" s="16">
        <v>45852</v>
      </c>
      <c r="E613" s="16"/>
      <c r="F613" s="14" t="s">
        <v>2773</v>
      </c>
      <c r="G613" s="14" t="s">
        <v>3642</v>
      </c>
      <c r="H613" s="14" t="s">
        <v>2596</v>
      </c>
      <c r="I613" s="15">
        <v>72</v>
      </c>
      <c r="J613" s="77">
        <v>3</v>
      </c>
      <c r="K613" s="92"/>
    </row>
    <row r="614" spans="1:11" ht="20" x14ac:dyDescent="0.25">
      <c r="A614" s="14" t="s">
        <v>1505</v>
      </c>
      <c r="B614" s="14" t="s">
        <v>2774</v>
      </c>
      <c r="C614" s="14" t="s">
        <v>2775</v>
      </c>
      <c r="D614" s="16">
        <v>45853</v>
      </c>
      <c r="E614" s="16"/>
      <c r="F614" s="14" t="s">
        <v>2776</v>
      </c>
      <c r="G614" s="14" t="s">
        <v>3662</v>
      </c>
      <c r="H614" s="14" t="s">
        <v>2777</v>
      </c>
      <c r="I614" s="15">
        <v>12392.65</v>
      </c>
      <c r="J614" s="77">
        <v>3</v>
      </c>
      <c r="K614" s="92"/>
    </row>
    <row r="615" spans="1:11" ht="20" x14ac:dyDescent="0.25">
      <c r="A615" s="14" t="s">
        <v>1505</v>
      </c>
      <c r="B615" s="14" t="s">
        <v>2778</v>
      </c>
      <c r="C615" s="14" t="s">
        <v>2779</v>
      </c>
      <c r="D615" s="16">
        <v>45853</v>
      </c>
      <c r="E615" s="16"/>
      <c r="F615" s="14" t="s">
        <v>2780</v>
      </c>
      <c r="G615" s="14" t="s">
        <v>3662</v>
      </c>
      <c r="H615" s="14" t="s">
        <v>2777</v>
      </c>
      <c r="I615" s="15">
        <v>4000</v>
      </c>
      <c r="J615" s="77">
        <v>3</v>
      </c>
      <c r="K615" s="92"/>
    </row>
    <row r="616" spans="1:11" ht="20" x14ac:dyDescent="0.25">
      <c r="A616" s="14" t="s">
        <v>1505</v>
      </c>
      <c r="B616" s="14" t="s">
        <v>2781</v>
      </c>
      <c r="C616" s="14" t="s">
        <v>1721</v>
      </c>
      <c r="D616" s="16">
        <v>45854</v>
      </c>
      <c r="E616" s="16"/>
      <c r="F616" s="14" t="s">
        <v>2782</v>
      </c>
      <c r="G616" s="14" t="s">
        <v>3663</v>
      </c>
      <c r="H616" s="14" t="s">
        <v>2783</v>
      </c>
      <c r="I616" s="15">
        <v>1290</v>
      </c>
      <c r="J616" s="77">
        <v>3</v>
      </c>
      <c r="K616" s="92"/>
    </row>
    <row r="617" spans="1:11" ht="12.5" x14ac:dyDescent="0.25">
      <c r="A617" s="14" t="s">
        <v>1505</v>
      </c>
      <c r="B617" s="14" t="s">
        <v>2784</v>
      </c>
      <c r="C617" s="14" t="s">
        <v>2785</v>
      </c>
      <c r="D617" s="16">
        <v>45852</v>
      </c>
      <c r="E617" s="16"/>
      <c r="F617" s="14" t="s">
        <v>2786</v>
      </c>
      <c r="G617" s="14" t="s">
        <v>3585</v>
      </c>
      <c r="H617" s="14" t="s">
        <v>1951</v>
      </c>
      <c r="I617" s="15">
        <v>584</v>
      </c>
      <c r="J617" s="77">
        <v>3</v>
      </c>
      <c r="K617" s="92"/>
    </row>
    <row r="618" spans="1:11" ht="20" x14ac:dyDescent="0.25">
      <c r="A618" s="14" t="s">
        <v>1505</v>
      </c>
      <c r="B618" s="14" t="s">
        <v>2787</v>
      </c>
      <c r="C618" s="14" t="s">
        <v>2788</v>
      </c>
      <c r="D618" s="16">
        <v>45852</v>
      </c>
      <c r="E618" s="16"/>
      <c r="F618" s="14" t="s">
        <v>2789</v>
      </c>
      <c r="G618" s="14" t="s">
        <v>3537</v>
      </c>
      <c r="H618" s="14" t="s">
        <v>1615</v>
      </c>
      <c r="I618" s="15">
        <v>180</v>
      </c>
      <c r="J618" s="77">
        <v>2</v>
      </c>
      <c r="K618" s="92"/>
    </row>
    <row r="619" spans="1:11" ht="20" x14ac:dyDescent="0.25">
      <c r="A619" s="14" t="s">
        <v>1505</v>
      </c>
      <c r="B619" s="14" t="s">
        <v>2790</v>
      </c>
      <c r="C619" s="14" t="s">
        <v>1859</v>
      </c>
      <c r="D619" s="16">
        <v>45854</v>
      </c>
      <c r="E619" s="16"/>
      <c r="F619" s="14" t="s">
        <v>2791</v>
      </c>
      <c r="G619" s="14" t="s">
        <v>3529</v>
      </c>
      <c r="H619" s="14" t="s">
        <v>1591</v>
      </c>
      <c r="I619" s="15">
        <v>1100</v>
      </c>
      <c r="J619" s="77">
        <v>2</v>
      </c>
      <c r="K619" s="92"/>
    </row>
    <row r="620" spans="1:11" ht="20" x14ac:dyDescent="0.25">
      <c r="A620" s="14" t="s">
        <v>1505</v>
      </c>
      <c r="B620" s="14" t="s">
        <v>2792</v>
      </c>
      <c r="C620" s="14" t="s">
        <v>2793</v>
      </c>
      <c r="D620" s="16">
        <v>45854</v>
      </c>
      <c r="E620" s="16"/>
      <c r="F620" s="14" t="s">
        <v>2794</v>
      </c>
      <c r="G620" s="14" t="s">
        <v>3585</v>
      </c>
      <c r="H620" s="14" t="s">
        <v>1951</v>
      </c>
      <c r="I620" s="15">
        <v>2409</v>
      </c>
      <c r="J620" s="77">
        <v>3</v>
      </c>
      <c r="K620" s="92"/>
    </row>
    <row r="621" spans="1:11" ht="20" x14ac:dyDescent="0.25">
      <c r="A621" s="14" t="s">
        <v>1505</v>
      </c>
      <c r="B621" s="14" t="s">
        <v>2795</v>
      </c>
      <c r="C621" s="14" t="s">
        <v>1891</v>
      </c>
      <c r="D621" s="16">
        <v>45854</v>
      </c>
      <c r="E621" s="16"/>
      <c r="F621" s="14" t="s">
        <v>2796</v>
      </c>
      <c r="G621" s="14" t="s">
        <v>3573</v>
      </c>
      <c r="H621" s="14" t="s">
        <v>1766</v>
      </c>
      <c r="I621" s="15">
        <v>920</v>
      </c>
      <c r="J621" s="77">
        <v>2</v>
      </c>
      <c r="K621" s="92"/>
    </row>
    <row r="622" spans="1:11" ht="12.5" x14ac:dyDescent="0.25">
      <c r="A622" s="14" t="s">
        <v>1505</v>
      </c>
      <c r="B622" s="14" t="s">
        <v>2797</v>
      </c>
      <c r="C622" s="14" t="s">
        <v>2798</v>
      </c>
      <c r="D622" s="16">
        <v>45854</v>
      </c>
      <c r="E622" s="16"/>
      <c r="F622" s="14" t="s">
        <v>2799</v>
      </c>
      <c r="G622" s="14" t="s">
        <v>3537</v>
      </c>
      <c r="H622" s="14" t="s">
        <v>1615</v>
      </c>
      <c r="I622" s="15">
        <v>42.42</v>
      </c>
      <c r="J622" s="77">
        <v>2</v>
      </c>
      <c r="K622" s="92"/>
    </row>
    <row r="623" spans="1:11" ht="20" x14ac:dyDescent="0.25">
      <c r="A623" s="14" t="s">
        <v>1505</v>
      </c>
      <c r="B623" s="14" t="s">
        <v>2800</v>
      </c>
      <c r="C623" s="14" t="s">
        <v>2801</v>
      </c>
      <c r="D623" s="16">
        <v>45854</v>
      </c>
      <c r="E623" s="16"/>
      <c r="F623" s="14" t="s">
        <v>2802</v>
      </c>
      <c r="G623" s="14" t="s">
        <v>3600</v>
      </c>
      <c r="H623" s="14" t="s">
        <v>2086</v>
      </c>
      <c r="I623" s="15">
        <v>750</v>
      </c>
      <c r="J623" s="77">
        <v>3</v>
      </c>
      <c r="K623" s="92"/>
    </row>
    <row r="624" spans="1:11" ht="20" x14ac:dyDescent="0.25">
      <c r="A624" s="14" t="s">
        <v>1505</v>
      </c>
      <c r="B624" s="14" t="s">
        <v>2803</v>
      </c>
      <c r="C624" s="14" t="s">
        <v>2804</v>
      </c>
      <c r="D624" s="16">
        <v>45853</v>
      </c>
      <c r="E624" s="16"/>
      <c r="F624" s="14" t="s">
        <v>2805</v>
      </c>
      <c r="G624" s="14" t="s">
        <v>3664</v>
      </c>
      <c r="H624" s="14" t="s">
        <v>2806</v>
      </c>
      <c r="I624" s="15">
        <v>9879.1</v>
      </c>
      <c r="J624" s="77">
        <v>3</v>
      </c>
      <c r="K624" s="92"/>
    </row>
    <row r="625" spans="1:11" ht="20" x14ac:dyDescent="0.25">
      <c r="A625" s="14" t="s">
        <v>1505</v>
      </c>
      <c r="B625" s="14" t="s">
        <v>2807</v>
      </c>
      <c r="C625" s="14" t="s">
        <v>2808</v>
      </c>
      <c r="D625" s="16">
        <v>45846</v>
      </c>
      <c r="E625" s="16"/>
      <c r="F625" s="14" t="s">
        <v>2809</v>
      </c>
      <c r="G625" s="14" t="s">
        <v>3566</v>
      </c>
      <c r="H625" s="14" t="s">
        <v>1709</v>
      </c>
      <c r="I625" s="15">
        <v>2250</v>
      </c>
      <c r="J625" s="77">
        <v>3</v>
      </c>
      <c r="K625" s="92"/>
    </row>
    <row r="626" spans="1:11" ht="20" x14ac:dyDescent="0.25">
      <c r="A626" s="14" t="s">
        <v>1505</v>
      </c>
      <c r="B626" s="14" t="s">
        <v>2810</v>
      </c>
      <c r="C626" s="14" t="s">
        <v>2811</v>
      </c>
      <c r="D626" s="16">
        <v>45853</v>
      </c>
      <c r="E626" s="16"/>
      <c r="F626" s="14" t="s">
        <v>2812</v>
      </c>
      <c r="G626" s="14" t="s">
        <v>3509</v>
      </c>
      <c r="H626" s="14" t="s">
        <v>1517</v>
      </c>
      <c r="I626" s="15">
        <v>146</v>
      </c>
      <c r="J626" s="77">
        <v>4</v>
      </c>
      <c r="K626" s="92"/>
    </row>
    <row r="627" spans="1:11" ht="12.5" x14ac:dyDescent="0.25">
      <c r="A627" s="14" t="s">
        <v>1505</v>
      </c>
      <c r="B627" s="14" t="s">
        <v>2813</v>
      </c>
      <c r="C627" s="14" t="s">
        <v>2814</v>
      </c>
      <c r="D627" s="16">
        <v>45854</v>
      </c>
      <c r="E627" s="16"/>
      <c r="F627" s="14" t="s">
        <v>2815</v>
      </c>
      <c r="G627" s="14" t="s">
        <v>3665</v>
      </c>
      <c r="H627" s="14" t="s">
        <v>2816</v>
      </c>
      <c r="I627" s="15">
        <v>516.6</v>
      </c>
      <c r="J627" s="77">
        <v>3</v>
      </c>
      <c r="K627" s="92"/>
    </row>
    <row r="628" spans="1:11" ht="20" x14ac:dyDescent="0.25">
      <c r="A628" s="14" t="s">
        <v>1505</v>
      </c>
      <c r="B628" s="14" t="s">
        <v>2817</v>
      </c>
      <c r="C628" s="14" t="s">
        <v>2818</v>
      </c>
      <c r="D628" s="16">
        <v>45854</v>
      </c>
      <c r="E628" s="16"/>
      <c r="F628" s="14" t="s">
        <v>2426</v>
      </c>
      <c r="G628" s="14" t="s">
        <v>3530</v>
      </c>
      <c r="H628" s="14" t="s">
        <v>1594</v>
      </c>
      <c r="I628" s="15">
        <v>400</v>
      </c>
      <c r="J628" s="77">
        <v>2</v>
      </c>
      <c r="K628" s="92"/>
    </row>
    <row r="629" spans="1:11" ht="20" x14ac:dyDescent="0.25">
      <c r="A629" s="14" t="s">
        <v>1505</v>
      </c>
      <c r="B629" s="14" t="s">
        <v>2819</v>
      </c>
      <c r="C629" s="14" t="s">
        <v>1949</v>
      </c>
      <c r="D629" s="16">
        <v>45854</v>
      </c>
      <c r="E629" s="16"/>
      <c r="F629" s="14" t="s">
        <v>2513</v>
      </c>
      <c r="G629" s="14" t="s">
        <v>3657</v>
      </c>
      <c r="H629" s="14" t="s">
        <v>2744</v>
      </c>
      <c r="I629" s="15">
        <v>1600</v>
      </c>
      <c r="J629" s="77">
        <v>3</v>
      </c>
      <c r="K629" s="92"/>
    </row>
    <row r="630" spans="1:11" ht="20" x14ac:dyDescent="0.25">
      <c r="A630" s="14" t="s">
        <v>1505</v>
      </c>
      <c r="B630" s="14" t="s">
        <v>2820</v>
      </c>
      <c r="C630" s="14" t="s">
        <v>2821</v>
      </c>
      <c r="D630" s="16">
        <v>45852</v>
      </c>
      <c r="E630" s="16"/>
      <c r="F630" s="14" t="s">
        <v>2822</v>
      </c>
      <c r="G630" s="14" t="s">
        <v>3666</v>
      </c>
      <c r="H630" s="14" t="s">
        <v>2823</v>
      </c>
      <c r="I630" s="15">
        <v>350</v>
      </c>
      <c r="J630" s="77">
        <v>3</v>
      </c>
      <c r="K630" s="92"/>
    </row>
    <row r="631" spans="1:11" ht="20" x14ac:dyDescent="0.25">
      <c r="A631" s="14" t="s">
        <v>1505</v>
      </c>
      <c r="B631" s="14" t="s">
        <v>2824</v>
      </c>
      <c r="C631" s="14" t="s">
        <v>2292</v>
      </c>
      <c r="D631" s="16">
        <v>45854</v>
      </c>
      <c r="E631" s="16"/>
      <c r="F631" s="14" t="s">
        <v>2825</v>
      </c>
      <c r="G631" s="14" t="s">
        <v>3667</v>
      </c>
      <c r="H631" s="14" t="s">
        <v>2826</v>
      </c>
      <c r="I631" s="15">
        <v>900</v>
      </c>
      <c r="J631" s="77">
        <v>2</v>
      </c>
      <c r="K631" s="92"/>
    </row>
    <row r="632" spans="1:11" ht="12.5" x14ac:dyDescent="0.25">
      <c r="A632" s="14" t="s">
        <v>1505</v>
      </c>
      <c r="B632" s="14" t="s">
        <v>2827</v>
      </c>
      <c r="C632" s="14" t="s">
        <v>2828</v>
      </c>
      <c r="D632" s="16">
        <v>45852</v>
      </c>
      <c r="E632" s="16"/>
      <c r="F632" s="14" t="s">
        <v>2829</v>
      </c>
      <c r="G632" s="14" t="s">
        <v>3643</v>
      </c>
      <c r="H632" s="14" t="s">
        <v>2609</v>
      </c>
      <c r="I632" s="15">
        <v>487.18</v>
      </c>
      <c r="J632" s="77">
        <v>3</v>
      </c>
      <c r="K632" s="92"/>
    </row>
    <row r="633" spans="1:11" ht="20" x14ac:dyDescent="0.25">
      <c r="A633" s="14" t="s">
        <v>1505</v>
      </c>
      <c r="B633" s="14" t="s">
        <v>2830</v>
      </c>
      <c r="C633" s="14" t="s">
        <v>1949</v>
      </c>
      <c r="D633" s="16">
        <v>45842</v>
      </c>
      <c r="E633" s="16"/>
      <c r="F633" s="14" t="s">
        <v>2831</v>
      </c>
      <c r="G633" s="14" t="s">
        <v>3535</v>
      </c>
      <c r="H633" s="14" t="s">
        <v>1606</v>
      </c>
      <c r="I633" s="15">
        <v>800</v>
      </c>
      <c r="J633" s="77">
        <v>2</v>
      </c>
      <c r="K633" s="92"/>
    </row>
    <row r="634" spans="1:11" ht="20" x14ac:dyDescent="0.25">
      <c r="A634" s="14" t="s">
        <v>1505</v>
      </c>
      <c r="B634" s="14" t="s">
        <v>2832</v>
      </c>
      <c r="C634" s="14" t="s">
        <v>2833</v>
      </c>
      <c r="D634" s="16">
        <v>45854</v>
      </c>
      <c r="E634" s="16"/>
      <c r="F634" s="14" t="s">
        <v>2834</v>
      </c>
      <c r="G634" s="14" t="s">
        <v>3668</v>
      </c>
      <c r="H634" s="14" t="s">
        <v>2835</v>
      </c>
      <c r="I634" s="15">
        <v>1000</v>
      </c>
      <c r="J634" s="77">
        <v>3</v>
      </c>
      <c r="K634" s="92"/>
    </row>
    <row r="635" spans="1:11" ht="20" x14ac:dyDescent="0.25">
      <c r="A635" s="14" t="s">
        <v>1505</v>
      </c>
      <c r="B635" s="14" t="s">
        <v>2836</v>
      </c>
      <c r="C635" s="14" t="s">
        <v>1912</v>
      </c>
      <c r="D635" s="16">
        <v>45854</v>
      </c>
      <c r="E635" s="16"/>
      <c r="F635" s="14" t="s">
        <v>2837</v>
      </c>
      <c r="G635" s="14"/>
      <c r="H635" s="14" t="s">
        <v>2472</v>
      </c>
      <c r="I635" s="15">
        <v>2418</v>
      </c>
      <c r="J635" s="77">
        <v>3</v>
      </c>
      <c r="K635" s="92"/>
    </row>
    <row r="636" spans="1:11" ht="20" x14ac:dyDescent="0.25">
      <c r="A636" s="14" t="s">
        <v>1505</v>
      </c>
      <c r="B636" s="14" t="s">
        <v>2838</v>
      </c>
      <c r="C636" s="14" t="s">
        <v>2839</v>
      </c>
      <c r="D636" s="16">
        <v>45854</v>
      </c>
      <c r="E636" s="16"/>
      <c r="F636" s="14" t="s">
        <v>2840</v>
      </c>
      <c r="G636" s="14" t="s">
        <v>3569</v>
      </c>
      <c r="H636" s="14" t="s">
        <v>1727</v>
      </c>
      <c r="I636" s="15">
        <v>608</v>
      </c>
      <c r="J636" s="77">
        <v>4</v>
      </c>
      <c r="K636" s="92"/>
    </row>
    <row r="637" spans="1:11" ht="20" x14ac:dyDescent="0.25">
      <c r="A637" s="14" t="s">
        <v>1505</v>
      </c>
      <c r="B637" s="14" t="s">
        <v>2841</v>
      </c>
      <c r="C637" s="14" t="s">
        <v>2259</v>
      </c>
      <c r="D637" s="16">
        <v>45854</v>
      </c>
      <c r="E637" s="16"/>
      <c r="F637" s="14" t="s">
        <v>2842</v>
      </c>
      <c r="G637" s="14" t="s">
        <v>3636</v>
      </c>
      <c r="H637" s="14" t="s">
        <v>2455</v>
      </c>
      <c r="I637" s="15">
        <v>1608.24</v>
      </c>
      <c r="J637" s="77">
        <v>3</v>
      </c>
      <c r="K637" s="92"/>
    </row>
    <row r="638" spans="1:11" ht="20" x14ac:dyDescent="0.25">
      <c r="A638" s="14" t="s">
        <v>1505</v>
      </c>
      <c r="B638" s="14" t="s">
        <v>2843</v>
      </c>
      <c r="C638" s="14" t="s">
        <v>2292</v>
      </c>
      <c r="D638" s="16">
        <v>45855</v>
      </c>
      <c r="E638" s="16"/>
      <c r="F638" s="14" t="s">
        <v>2844</v>
      </c>
      <c r="G638" s="14" t="s">
        <v>3529</v>
      </c>
      <c r="H638" s="14" t="s">
        <v>1591</v>
      </c>
      <c r="I638" s="15">
        <v>1100</v>
      </c>
      <c r="J638" s="77">
        <v>2</v>
      </c>
      <c r="K638" s="92"/>
    </row>
    <row r="639" spans="1:11" ht="20" x14ac:dyDescent="0.25">
      <c r="A639" s="14" t="s">
        <v>1505</v>
      </c>
      <c r="B639" s="14" t="s">
        <v>2845</v>
      </c>
      <c r="C639" s="14" t="s">
        <v>1663</v>
      </c>
      <c r="D639" s="16">
        <v>45855</v>
      </c>
      <c r="E639" s="16"/>
      <c r="F639" s="14" t="s">
        <v>2426</v>
      </c>
      <c r="G639" s="14" t="s">
        <v>3669</v>
      </c>
      <c r="H639" s="14" t="s">
        <v>2008</v>
      </c>
      <c r="I639" s="15">
        <v>300</v>
      </c>
      <c r="J639" s="77">
        <v>2</v>
      </c>
      <c r="K639" s="92"/>
    </row>
    <row r="640" spans="1:11" ht="20" x14ac:dyDescent="0.25">
      <c r="A640" s="14" t="s">
        <v>1505</v>
      </c>
      <c r="B640" s="14" t="s">
        <v>2846</v>
      </c>
      <c r="C640" s="14" t="s">
        <v>2847</v>
      </c>
      <c r="D640" s="16">
        <v>45855</v>
      </c>
      <c r="E640" s="16"/>
      <c r="F640" s="14" t="s">
        <v>2848</v>
      </c>
      <c r="G640" s="14" t="s">
        <v>3631</v>
      </c>
      <c r="H640" s="14" t="s">
        <v>2849</v>
      </c>
      <c r="I640" s="15">
        <v>1350</v>
      </c>
      <c r="J640" s="77">
        <v>3</v>
      </c>
      <c r="K640" s="92"/>
    </row>
    <row r="641" spans="1:11" ht="20" x14ac:dyDescent="0.25">
      <c r="A641" s="14" t="s">
        <v>1505</v>
      </c>
      <c r="B641" s="14" t="s">
        <v>2850</v>
      </c>
      <c r="C641" s="14" t="s">
        <v>2851</v>
      </c>
      <c r="D641" s="16">
        <v>45855</v>
      </c>
      <c r="E641" s="16"/>
      <c r="F641" s="14" t="s">
        <v>2852</v>
      </c>
      <c r="G641" s="14" t="s">
        <v>3670</v>
      </c>
      <c r="H641" s="14" t="s">
        <v>2853</v>
      </c>
      <c r="I641" s="15">
        <v>354.24</v>
      </c>
      <c r="J641" s="77">
        <v>3</v>
      </c>
      <c r="K641" s="92"/>
    </row>
    <row r="642" spans="1:11" ht="20" x14ac:dyDescent="0.25">
      <c r="A642" s="14" t="s">
        <v>1505</v>
      </c>
      <c r="B642" s="14" t="s">
        <v>2854</v>
      </c>
      <c r="C642" s="14" t="s">
        <v>2855</v>
      </c>
      <c r="D642" s="16">
        <v>45842</v>
      </c>
      <c r="E642" s="16"/>
      <c r="F642" s="14" t="s">
        <v>2856</v>
      </c>
      <c r="G642" s="14" t="s">
        <v>3584</v>
      </c>
      <c r="H642" s="14" t="s">
        <v>1923</v>
      </c>
      <c r="I642" s="15">
        <v>123</v>
      </c>
      <c r="J642" s="77">
        <v>4</v>
      </c>
      <c r="K642" s="92"/>
    </row>
    <row r="643" spans="1:11" ht="20" x14ac:dyDescent="0.25">
      <c r="A643" s="14" t="s">
        <v>1505</v>
      </c>
      <c r="B643" s="14" t="s">
        <v>2857</v>
      </c>
      <c r="C643" s="14" t="s">
        <v>2858</v>
      </c>
      <c r="D643" s="16">
        <v>45855</v>
      </c>
      <c r="E643" s="16"/>
      <c r="F643" s="14" t="s">
        <v>2859</v>
      </c>
      <c r="G643" s="14" t="s">
        <v>3600</v>
      </c>
      <c r="H643" s="14" t="s">
        <v>2086</v>
      </c>
      <c r="I643" s="15">
        <v>800</v>
      </c>
      <c r="J643" s="77">
        <v>3</v>
      </c>
      <c r="K643" s="92"/>
    </row>
    <row r="644" spans="1:11" ht="12.5" x14ac:dyDescent="0.25">
      <c r="A644" s="14" t="s">
        <v>1505</v>
      </c>
      <c r="B644" s="14" t="s">
        <v>2860</v>
      </c>
      <c r="C644" s="14" t="s">
        <v>2861</v>
      </c>
      <c r="D644" s="16">
        <v>45847</v>
      </c>
      <c r="E644" s="16"/>
      <c r="F644" s="14" t="s">
        <v>2862</v>
      </c>
      <c r="G644" s="14" t="s">
        <v>3569</v>
      </c>
      <c r="H644" s="14" t="s">
        <v>1727</v>
      </c>
      <c r="I644" s="15">
        <v>344</v>
      </c>
      <c r="J644" s="77">
        <v>3</v>
      </c>
      <c r="K644" s="92"/>
    </row>
    <row r="645" spans="1:11" ht="12.5" x14ac:dyDescent="0.25">
      <c r="A645" s="14" t="s">
        <v>1505</v>
      </c>
      <c r="B645" s="14" t="s">
        <v>2863</v>
      </c>
      <c r="C645" s="14" t="s">
        <v>2864</v>
      </c>
      <c r="D645" s="16">
        <v>45855</v>
      </c>
      <c r="E645" s="16"/>
      <c r="F645" s="14" t="s">
        <v>2865</v>
      </c>
      <c r="G645" s="14" t="s">
        <v>3671</v>
      </c>
      <c r="H645" s="14" t="s">
        <v>2866</v>
      </c>
      <c r="I645" s="15">
        <v>100</v>
      </c>
      <c r="J645" s="77">
        <v>3</v>
      </c>
      <c r="K645" s="92"/>
    </row>
    <row r="646" spans="1:11" ht="20" x14ac:dyDescent="0.25">
      <c r="A646" s="14" t="s">
        <v>1505</v>
      </c>
      <c r="B646" s="14" t="s">
        <v>2867</v>
      </c>
      <c r="C646" s="14" t="s">
        <v>2868</v>
      </c>
      <c r="D646" s="16">
        <v>45855</v>
      </c>
      <c r="E646" s="16"/>
      <c r="F646" s="14" t="s">
        <v>2869</v>
      </c>
      <c r="G646" s="14"/>
      <c r="H646" s="14" t="s">
        <v>2870</v>
      </c>
      <c r="I646" s="15">
        <v>2690</v>
      </c>
      <c r="J646" s="77">
        <v>3</v>
      </c>
      <c r="K646" s="92"/>
    </row>
    <row r="647" spans="1:11" ht="30" x14ac:dyDescent="0.25">
      <c r="A647" s="14" t="s">
        <v>1505</v>
      </c>
      <c r="B647" s="14" t="s">
        <v>2871</v>
      </c>
      <c r="C647" s="14" t="s">
        <v>2872</v>
      </c>
      <c r="D647" s="16">
        <v>45855</v>
      </c>
      <c r="E647" s="16"/>
      <c r="F647" s="14" t="s">
        <v>2873</v>
      </c>
      <c r="G647" s="14" t="s">
        <v>3628</v>
      </c>
      <c r="H647" s="14" t="s">
        <v>2411</v>
      </c>
      <c r="I647" s="15">
        <v>116</v>
      </c>
      <c r="J647" s="77">
        <v>3</v>
      </c>
      <c r="K647" s="92"/>
    </row>
    <row r="648" spans="1:11" ht="20" x14ac:dyDescent="0.25">
      <c r="A648" s="14" t="s">
        <v>1505</v>
      </c>
      <c r="B648" s="14" t="s">
        <v>2874</v>
      </c>
      <c r="C648" s="14" t="s">
        <v>1663</v>
      </c>
      <c r="D648" s="16">
        <v>45855</v>
      </c>
      <c r="E648" s="16"/>
      <c r="F648" s="14" t="s">
        <v>2513</v>
      </c>
      <c r="G648" s="14" t="s">
        <v>3515</v>
      </c>
      <c r="H648" s="14" t="s">
        <v>1539</v>
      </c>
      <c r="I648" s="15">
        <v>400</v>
      </c>
      <c r="J648" s="77">
        <v>2</v>
      </c>
      <c r="K648" s="92"/>
    </row>
    <row r="649" spans="1:11" ht="20" x14ac:dyDescent="0.25">
      <c r="A649" s="14" t="s">
        <v>1505</v>
      </c>
      <c r="B649" s="14" t="s">
        <v>2875</v>
      </c>
      <c r="C649" s="14" t="s">
        <v>1960</v>
      </c>
      <c r="D649" s="16">
        <v>45855</v>
      </c>
      <c r="E649" s="16"/>
      <c r="F649" s="14" t="s">
        <v>2513</v>
      </c>
      <c r="G649" s="14" t="s">
        <v>3579</v>
      </c>
      <c r="H649" s="14" t="s">
        <v>1521</v>
      </c>
      <c r="I649" s="15">
        <v>400</v>
      </c>
      <c r="J649" s="77">
        <v>2</v>
      </c>
      <c r="K649" s="92"/>
    </row>
    <row r="650" spans="1:11" ht="30" x14ac:dyDescent="0.25">
      <c r="A650" s="14" t="s">
        <v>1505</v>
      </c>
      <c r="B650" s="14" t="s">
        <v>2876</v>
      </c>
      <c r="C650" s="14" t="s">
        <v>2877</v>
      </c>
      <c r="D650" s="16">
        <v>45855</v>
      </c>
      <c r="E650" s="16"/>
      <c r="F650" s="14" t="s">
        <v>2661</v>
      </c>
      <c r="G650" s="14" t="s">
        <v>3507</v>
      </c>
      <c r="H650" s="14" t="s">
        <v>2568</v>
      </c>
      <c r="I650" s="15">
        <v>800</v>
      </c>
      <c r="J650" s="77">
        <v>2</v>
      </c>
      <c r="K650" s="92"/>
    </row>
    <row r="651" spans="1:11" ht="20" x14ac:dyDescent="0.25">
      <c r="A651" s="14" t="s">
        <v>1505</v>
      </c>
      <c r="B651" s="14" t="s">
        <v>2878</v>
      </c>
      <c r="C651" s="14" t="s">
        <v>2879</v>
      </c>
      <c r="D651" s="16">
        <v>45855</v>
      </c>
      <c r="E651" s="16"/>
      <c r="F651" s="14" t="s">
        <v>2880</v>
      </c>
      <c r="G651" s="14" t="s">
        <v>3672</v>
      </c>
      <c r="H651" s="14" t="s">
        <v>2881</v>
      </c>
      <c r="I651" s="15">
        <v>2666.03</v>
      </c>
      <c r="J651" s="77">
        <v>2</v>
      </c>
      <c r="K651" s="92"/>
    </row>
    <row r="652" spans="1:11" ht="20" x14ac:dyDescent="0.25">
      <c r="A652" s="14" t="s">
        <v>1505</v>
      </c>
      <c r="B652" s="14" t="s">
        <v>2882</v>
      </c>
      <c r="C652" s="14" t="s">
        <v>2410</v>
      </c>
      <c r="D652" s="16">
        <v>45855</v>
      </c>
      <c r="E652" s="16"/>
      <c r="F652" s="14" t="s">
        <v>2883</v>
      </c>
      <c r="G652" s="14" t="s">
        <v>3673</v>
      </c>
      <c r="H652" s="14" t="s">
        <v>2884</v>
      </c>
      <c r="I652" s="15">
        <v>2500</v>
      </c>
      <c r="J652" s="77">
        <v>2</v>
      </c>
      <c r="K652" s="92"/>
    </row>
    <row r="653" spans="1:11" ht="20" x14ac:dyDescent="0.25">
      <c r="A653" s="14" t="s">
        <v>1505</v>
      </c>
      <c r="B653" s="14" t="s">
        <v>2885</v>
      </c>
      <c r="C653" s="14" t="s">
        <v>1960</v>
      </c>
      <c r="D653" s="16">
        <v>45855</v>
      </c>
      <c r="E653" s="16"/>
      <c r="F653" s="14" t="s">
        <v>2513</v>
      </c>
      <c r="G653" s="14" t="s">
        <v>3543</v>
      </c>
      <c r="H653" s="14" t="s">
        <v>1635</v>
      </c>
      <c r="I653" s="15">
        <v>400</v>
      </c>
      <c r="J653" s="77">
        <v>2</v>
      </c>
      <c r="K653" s="92"/>
    </row>
    <row r="654" spans="1:11" ht="20" x14ac:dyDescent="0.25">
      <c r="A654" s="14" t="s">
        <v>1505</v>
      </c>
      <c r="B654" s="14" t="s">
        <v>2886</v>
      </c>
      <c r="C654" s="14" t="s">
        <v>2887</v>
      </c>
      <c r="D654" s="16">
        <v>45855</v>
      </c>
      <c r="E654" s="16"/>
      <c r="F654" s="14" t="s">
        <v>2888</v>
      </c>
      <c r="G654" s="14" t="s">
        <v>3513</v>
      </c>
      <c r="H654" s="14" t="s">
        <v>1532</v>
      </c>
      <c r="I654" s="15">
        <v>1000</v>
      </c>
      <c r="J654" s="77">
        <v>2</v>
      </c>
      <c r="K654" s="92"/>
    </row>
    <row r="655" spans="1:11" ht="20" x14ac:dyDescent="0.25">
      <c r="A655" s="14" t="s">
        <v>1505</v>
      </c>
      <c r="B655" s="14" t="s">
        <v>2889</v>
      </c>
      <c r="C655" s="14" t="s">
        <v>2453</v>
      </c>
      <c r="D655" s="16">
        <v>45855</v>
      </c>
      <c r="E655" s="16"/>
      <c r="F655" s="14" t="s">
        <v>2426</v>
      </c>
      <c r="G655" s="14" t="s">
        <v>3561</v>
      </c>
      <c r="H655" s="14" t="s">
        <v>1689</v>
      </c>
      <c r="I655" s="15">
        <v>500</v>
      </c>
      <c r="J655" s="77">
        <v>2</v>
      </c>
      <c r="K655" s="92"/>
    </row>
    <row r="656" spans="1:11" ht="20" x14ac:dyDescent="0.25">
      <c r="A656" s="14" t="s">
        <v>1505</v>
      </c>
      <c r="B656" s="14" t="s">
        <v>2890</v>
      </c>
      <c r="C656" s="14" t="s">
        <v>2891</v>
      </c>
      <c r="D656" s="16">
        <v>45855</v>
      </c>
      <c r="E656" s="16"/>
      <c r="F656" s="14" t="s">
        <v>2513</v>
      </c>
      <c r="G656" s="14" t="s">
        <v>3522</v>
      </c>
      <c r="H656" s="14" t="s">
        <v>1562</v>
      </c>
      <c r="I656" s="15">
        <v>2000</v>
      </c>
      <c r="J656" s="77">
        <v>2</v>
      </c>
      <c r="K656" s="92"/>
    </row>
    <row r="657" spans="1:11" ht="30" x14ac:dyDescent="0.25">
      <c r="A657" s="14" t="s">
        <v>1505</v>
      </c>
      <c r="B657" s="14" t="s">
        <v>2892</v>
      </c>
      <c r="C657" s="14" t="s">
        <v>2893</v>
      </c>
      <c r="D657" s="16">
        <v>45855</v>
      </c>
      <c r="E657" s="16"/>
      <c r="F657" s="14" t="s">
        <v>2894</v>
      </c>
      <c r="G657" s="14" t="s">
        <v>3507</v>
      </c>
      <c r="H657" s="14" t="s">
        <v>2568</v>
      </c>
      <c r="I657" s="15">
        <v>800</v>
      </c>
      <c r="J657" s="77">
        <v>2</v>
      </c>
      <c r="K657" s="92"/>
    </row>
    <row r="658" spans="1:11" ht="20" x14ac:dyDescent="0.25">
      <c r="A658" s="14" t="s">
        <v>1505</v>
      </c>
      <c r="B658" s="14" t="s">
        <v>2895</v>
      </c>
      <c r="C658" s="14" t="s">
        <v>2896</v>
      </c>
      <c r="D658" s="16">
        <v>45869</v>
      </c>
      <c r="E658" s="16"/>
      <c r="F658" s="14" t="s">
        <v>2897</v>
      </c>
      <c r="G658" s="14" t="s">
        <v>3612</v>
      </c>
      <c r="H658" s="14" t="s">
        <v>2298</v>
      </c>
      <c r="I658" s="15">
        <v>300</v>
      </c>
      <c r="J658" s="77">
        <v>3</v>
      </c>
      <c r="K658" s="92"/>
    </row>
    <row r="659" spans="1:11" ht="20" x14ac:dyDescent="0.25">
      <c r="A659" s="14" t="s">
        <v>1505</v>
      </c>
      <c r="B659" s="14" t="s">
        <v>2898</v>
      </c>
      <c r="C659" s="14" t="s">
        <v>2899</v>
      </c>
      <c r="D659" s="16">
        <v>45855</v>
      </c>
      <c r="E659" s="16"/>
      <c r="F659" s="14" t="s">
        <v>2900</v>
      </c>
      <c r="G659" s="14" t="s">
        <v>3674</v>
      </c>
      <c r="H659" s="14" t="s">
        <v>2901</v>
      </c>
      <c r="I659" s="15">
        <v>300</v>
      </c>
      <c r="J659" s="77">
        <v>3</v>
      </c>
      <c r="K659" s="92"/>
    </row>
    <row r="660" spans="1:11" ht="20" x14ac:dyDescent="0.25">
      <c r="A660" s="14" t="s">
        <v>1505</v>
      </c>
      <c r="B660" s="14" t="s">
        <v>2902</v>
      </c>
      <c r="C660" s="14" t="s">
        <v>2659</v>
      </c>
      <c r="D660" s="16">
        <v>45855</v>
      </c>
      <c r="E660" s="16"/>
      <c r="F660" s="14" t="s">
        <v>2513</v>
      </c>
      <c r="G660" s="14" t="s">
        <v>3545</v>
      </c>
      <c r="H660" s="14" t="s">
        <v>1640</v>
      </c>
      <c r="I660" s="15">
        <v>500</v>
      </c>
      <c r="J660" s="77">
        <v>2</v>
      </c>
      <c r="K660" s="92"/>
    </row>
    <row r="661" spans="1:11" ht="20" x14ac:dyDescent="0.25">
      <c r="A661" s="14" t="s">
        <v>1505</v>
      </c>
      <c r="B661" s="14" t="s">
        <v>2903</v>
      </c>
      <c r="C661" s="14" t="s">
        <v>2904</v>
      </c>
      <c r="D661" s="16">
        <v>45855</v>
      </c>
      <c r="E661" s="16"/>
      <c r="F661" s="14" t="s">
        <v>2905</v>
      </c>
      <c r="G661" s="14" t="s">
        <v>3592</v>
      </c>
      <c r="H661" s="14" t="s">
        <v>2006</v>
      </c>
      <c r="I661" s="15">
        <v>140.97</v>
      </c>
      <c r="J661" s="77">
        <v>2</v>
      </c>
      <c r="K661" s="92"/>
    </row>
    <row r="662" spans="1:11" ht="20" x14ac:dyDescent="0.25">
      <c r="A662" s="14" t="s">
        <v>1505</v>
      </c>
      <c r="B662" s="14" t="s">
        <v>3780</v>
      </c>
      <c r="C662" s="14" t="s">
        <v>2906</v>
      </c>
      <c r="D662" s="16">
        <v>45855</v>
      </c>
      <c r="E662" s="16"/>
      <c r="F662" s="14" t="s">
        <v>2905</v>
      </c>
      <c r="G662" s="14" t="s">
        <v>3675</v>
      </c>
      <c r="H662" s="14" t="s">
        <v>2907</v>
      </c>
      <c r="I662" s="15">
        <v>113.8</v>
      </c>
      <c r="J662" s="77">
        <v>2</v>
      </c>
      <c r="K662" s="92"/>
    </row>
    <row r="663" spans="1:11" ht="20" x14ac:dyDescent="0.25">
      <c r="A663" s="14" t="s">
        <v>1505</v>
      </c>
      <c r="B663" s="14" t="s">
        <v>2908</v>
      </c>
      <c r="C663" s="14" t="s">
        <v>1553</v>
      </c>
      <c r="D663" s="16">
        <v>45855</v>
      </c>
      <c r="E663" s="16"/>
      <c r="F663" s="14" t="s">
        <v>2905</v>
      </c>
      <c r="G663" s="14" t="s">
        <v>3676</v>
      </c>
      <c r="H663" s="14" t="s">
        <v>2909</v>
      </c>
      <c r="I663" s="15">
        <v>119.5</v>
      </c>
      <c r="J663" s="77">
        <v>2</v>
      </c>
      <c r="K663" s="92"/>
    </row>
    <row r="664" spans="1:11" ht="20" x14ac:dyDescent="0.25">
      <c r="A664" s="14" t="s">
        <v>1505</v>
      </c>
      <c r="B664" s="14" t="s">
        <v>2910</v>
      </c>
      <c r="C664" s="14" t="s">
        <v>1859</v>
      </c>
      <c r="D664" s="16">
        <v>45855</v>
      </c>
      <c r="E664" s="16"/>
      <c r="F664" s="14" t="s">
        <v>2905</v>
      </c>
      <c r="G664" s="14" t="s">
        <v>3677</v>
      </c>
      <c r="H664" s="14" t="s">
        <v>2911</v>
      </c>
      <c r="I664" s="15">
        <v>179.5</v>
      </c>
      <c r="J664" s="77">
        <v>2</v>
      </c>
      <c r="K664" s="92"/>
    </row>
    <row r="665" spans="1:11" ht="20" x14ac:dyDescent="0.25">
      <c r="A665" s="14" t="s">
        <v>1505</v>
      </c>
      <c r="B665" s="14" t="s">
        <v>2912</v>
      </c>
      <c r="C665" s="14" t="s">
        <v>2913</v>
      </c>
      <c r="D665" s="16">
        <v>45855</v>
      </c>
      <c r="E665" s="16"/>
      <c r="F665" s="14" t="s">
        <v>2905</v>
      </c>
      <c r="G665" s="14" t="s">
        <v>3644</v>
      </c>
      <c r="H665" s="14" t="s">
        <v>2619</v>
      </c>
      <c r="I665" s="15">
        <v>111.8</v>
      </c>
      <c r="J665" s="77">
        <v>2</v>
      </c>
      <c r="K665" s="92"/>
    </row>
    <row r="666" spans="1:11" ht="20" x14ac:dyDescent="0.25">
      <c r="A666" s="14" t="s">
        <v>1505</v>
      </c>
      <c r="B666" s="14" t="s">
        <v>2914</v>
      </c>
      <c r="C666" s="14" t="s">
        <v>2453</v>
      </c>
      <c r="D666" s="16">
        <v>45855</v>
      </c>
      <c r="E666" s="16"/>
      <c r="F666" s="14" t="s">
        <v>2915</v>
      </c>
      <c r="G666" s="14" t="s">
        <v>3678</v>
      </c>
      <c r="H666" s="14" t="s">
        <v>2916</v>
      </c>
      <c r="I666" s="15">
        <v>472.5</v>
      </c>
      <c r="J666" s="77">
        <v>3</v>
      </c>
      <c r="K666" s="92"/>
    </row>
    <row r="667" spans="1:11" ht="20" x14ac:dyDescent="0.25">
      <c r="A667" s="14" t="s">
        <v>1505</v>
      </c>
      <c r="B667" s="14" t="s">
        <v>2917</v>
      </c>
      <c r="C667" s="14" t="s">
        <v>2285</v>
      </c>
      <c r="D667" s="16">
        <v>45855</v>
      </c>
      <c r="E667" s="16"/>
      <c r="F667" s="14" t="s">
        <v>2513</v>
      </c>
      <c r="G667" s="14" t="s">
        <v>3518</v>
      </c>
      <c r="H667" s="14" t="s">
        <v>1549</v>
      </c>
      <c r="I667" s="15">
        <v>1100</v>
      </c>
      <c r="J667" s="77">
        <v>2</v>
      </c>
      <c r="K667" s="92"/>
    </row>
    <row r="668" spans="1:11" ht="20" x14ac:dyDescent="0.25">
      <c r="A668" s="14" t="s">
        <v>1505</v>
      </c>
      <c r="B668" s="14" t="s">
        <v>2918</v>
      </c>
      <c r="C668" s="14" t="s">
        <v>2154</v>
      </c>
      <c r="D668" s="16">
        <v>45846</v>
      </c>
      <c r="E668" s="16"/>
      <c r="F668" s="14" t="s">
        <v>2919</v>
      </c>
      <c r="G668" s="14" t="s">
        <v>3517</v>
      </c>
      <c r="H668" s="14" t="s">
        <v>1926</v>
      </c>
      <c r="I668" s="15">
        <v>2350</v>
      </c>
      <c r="J668" s="77">
        <v>3</v>
      </c>
      <c r="K668" s="92"/>
    </row>
    <row r="669" spans="1:11" ht="20" x14ac:dyDescent="0.25">
      <c r="A669" s="14" t="s">
        <v>1505</v>
      </c>
      <c r="B669" s="14" t="s">
        <v>2920</v>
      </c>
      <c r="C669" s="14" t="s">
        <v>2921</v>
      </c>
      <c r="D669" s="16">
        <v>45855</v>
      </c>
      <c r="E669" s="16"/>
      <c r="F669" s="14" t="s">
        <v>2922</v>
      </c>
      <c r="G669" s="14" t="s">
        <v>3642</v>
      </c>
      <c r="H669" s="14" t="s">
        <v>2596</v>
      </c>
      <c r="I669" s="15">
        <v>115.2</v>
      </c>
      <c r="J669" s="77">
        <v>3</v>
      </c>
      <c r="K669" s="92"/>
    </row>
    <row r="670" spans="1:11" ht="20" x14ac:dyDescent="0.25">
      <c r="A670" s="14" t="s">
        <v>1505</v>
      </c>
      <c r="B670" s="14" t="s">
        <v>2923</v>
      </c>
      <c r="C670" s="14" t="s">
        <v>2924</v>
      </c>
      <c r="D670" s="16">
        <v>45855</v>
      </c>
      <c r="E670" s="16"/>
      <c r="F670" s="14" t="s">
        <v>2925</v>
      </c>
      <c r="G670" s="14" t="s">
        <v>3533</v>
      </c>
      <c r="H670" s="14" t="s">
        <v>1599</v>
      </c>
      <c r="I670" s="15">
        <v>1518.27</v>
      </c>
      <c r="J670" s="77">
        <v>2</v>
      </c>
      <c r="K670" s="92"/>
    </row>
    <row r="671" spans="1:11" ht="20" x14ac:dyDescent="0.25">
      <c r="A671" s="14" t="s">
        <v>1505</v>
      </c>
      <c r="B671" s="14" t="s">
        <v>2926</v>
      </c>
      <c r="C671" s="14" t="s">
        <v>2927</v>
      </c>
      <c r="D671" s="16">
        <v>45847</v>
      </c>
      <c r="E671" s="16"/>
      <c r="F671" s="14" t="s">
        <v>2928</v>
      </c>
      <c r="G671" s="14" t="s">
        <v>3569</v>
      </c>
      <c r="H671" s="14" t="s">
        <v>1727</v>
      </c>
      <c r="I671" s="15">
        <v>149.35</v>
      </c>
      <c r="J671" s="77">
        <v>2</v>
      </c>
      <c r="K671" s="92"/>
    </row>
    <row r="672" spans="1:11" ht="20" x14ac:dyDescent="0.25">
      <c r="A672" s="14" t="s">
        <v>1505</v>
      </c>
      <c r="B672" s="14" t="s">
        <v>2929</v>
      </c>
      <c r="C672" s="14" t="s">
        <v>2930</v>
      </c>
      <c r="D672" s="16">
        <v>45839</v>
      </c>
      <c r="E672" s="16"/>
      <c r="F672" s="14" t="s">
        <v>2931</v>
      </c>
      <c r="G672" s="14"/>
      <c r="H672" s="14" t="s">
        <v>2932</v>
      </c>
      <c r="I672" s="15">
        <v>2940</v>
      </c>
      <c r="J672" s="77">
        <v>3</v>
      </c>
      <c r="K672" s="92"/>
    </row>
    <row r="673" spans="1:11" ht="20" x14ac:dyDescent="0.25">
      <c r="A673" s="14" t="s">
        <v>1505</v>
      </c>
      <c r="B673" s="14" t="s">
        <v>2933</v>
      </c>
      <c r="C673" s="14" t="s">
        <v>2474</v>
      </c>
      <c r="D673" s="16">
        <v>45855</v>
      </c>
      <c r="E673" s="16"/>
      <c r="F673" s="14" t="s">
        <v>2934</v>
      </c>
      <c r="G673" s="14" t="s">
        <v>3531</v>
      </c>
      <c r="H673" s="14" t="s">
        <v>1839</v>
      </c>
      <c r="I673" s="15">
        <v>700</v>
      </c>
      <c r="J673" s="77">
        <v>2</v>
      </c>
      <c r="K673" s="92"/>
    </row>
    <row r="674" spans="1:11" ht="20" x14ac:dyDescent="0.25">
      <c r="A674" s="14" t="s">
        <v>1505</v>
      </c>
      <c r="B674" s="14" t="s">
        <v>2935</v>
      </c>
      <c r="C674" s="14" t="s">
        <v>2936</v>
      </c>
      <c r="D674" s="16">
        <v>45855</v>
      </c>
      <c r="E674" s="16"/>
      <c r="F674" s="14" t="s">
        <v>2513</v>
      </c>
      <c r="G674" s="14" t="s">
        <v>3511</v>
      </c>
      <c r="H674" s="14" t="s">
        <v>1525</v>
      </c>
      <c r="I674" s="15">
        <v>400</v>
      </c>
      <c r="J674" s="77">
        <v>2</v>
      </c>
      <c r="K674" s="92"/>
    </row>
    <row r="675" spans="1:11" ht="20" x14ac:dyDescent="0.25">
      <c r="A675" s="14" t="s">
        <v>1505</v>
      </c>
      <c r="B675" s="14" t="s">
        <v>2937</v>
      </c>
      <c r="C675" s="14" t="s">
        <v>2259</v>
      </c>
      <c r="D675" s="16">
        <v>45855</v>
      </c>
      <c r="E675" s="16"/>
      <c r="F675" s="14" t="s">
        <v>2513</v>
      </c>
      <c r="G675" s="14" t="s">
        <v>3561</v>
      </c>
      <c r="H675" s="14" t="s">
        <v>1689</v>
      </c>
      <c r="I675" s="15">
        <v>500</v>
      </c>
      <c r="J675" s="77">
        <v>2</v>
      </c>
      <c r="K675" s="92"/>
    </row>
    <row r="676" spans="1:11" ht="20" x14ac:dyDescent="0.25">
      <c r="A676" s="14" t="s">
        <v>1505</v>
      </c>
      <c r="B676" s="14" t="s">
        <v>2938</v>
      </c>
      <c r="C676" s="14" t="s">
        <v>2154</v>
      </c>
      <c r="D676" s="16">
        <v>45846</v>
      </c>
      <c r="E676" s="16"/>
      <c r="F676" s="14" t="s">
        <v>2925</v>
      </c>
      <c r="G676" s="14" t="s">
        <v>3535</v>
      </c>
      <c r="H676" s="14" t="s">
        <v>1606</v>
      </c>
      <c r="I676" s="15">
        <v>300</v>
      </c>
      <c r="J676" s="77">
        <v>3</v>
      </c>
      <c r="K676" s="92"/>
    </row>
    <row r="677" spans="1:11" ht="20" x14ac:dyDescent="0.25">
      <c r="A677" s="14" t="s">
        <v>1505</v>
      </c>
      <c r="B677" s="14" t="s">
        <v>2939</v>
      </c>
      <c r="C677" s="14" t="s">
        <v>1963</v>
      </c>
      <c r="D677" s="16">
        <v>45855</v>
      </c>
      <c r="E677" s="16"/>
      <c r="F677" s="14" t="s">
        <v>2925</v>
      </c>
      <c r="G677" s="14" t="s">
        <v>3519</v>
      </c>
      <c r="H677" s="14" t="s">
        <v>1551</v>
      </c>
      <c r="I677" s="15">
        <v>400</v>
      </c>
      <c r="J677" s="77">
        <v>2</v>
      </c>
      <c r="K677" s="92"/>
    </row>
    <row r="678" spans="1:11" ht="20" x14ac:dyDescent="0.25">
      <c r="A678" s="14" t="s">
        <v>1505</v>
      </c>
      <c r="B678" s="14" t="s">
        <v>2122</v>
      </c>
      <c r="C678" s="14" t="s">
        <v>1809</v>
      </c>
      <c r="D678" s="16">
        <v>45855</v>
      </c>
      <c r="E678" s="16"/>
      <c r="F678" s="14" t="s">
        <v>2513</v>
      </c>
      <c r="G678" s="14" t="s">
        <v>3555</v>
      </c>
      <c r="H678" s="14" t="s">
        <v>1674</v>
      </c>
      <c r="I678" s="15">
        <v>715</v>
      </c>
      <c r="J678" s="77">
        <v>2</v>
      </c>
      <c r="K678" s="92"/>
    </row>
    <row r="679" spans="1:11" ht="20" x14ac:dyDescent="0.25">
      <c r="A679" s="14" t="s">
        <v>1505</v>
      </c>
      <c r="B679" s="14" t="s">
        <v>2940</v>
      </c>
      <c r="C679" s="14" t="s">
        <v>2034</v>
      </c>
      <c r="D679" s="16">
        <v>45855</v>
      </c>
      <c r="E679" s="16"/>
      <c r="F679" s="14" t="s">
        <v>2941</v>
      </c>
      <c r="G679" s="14" t="s">
        <v>3550</v>
      </c>
      <c r="H679" s="14" t="s">
        <v>1659</v>
      </c>
      <c r="I679" s="15">
        <v>250</v>
      </c>
      <c r="J679" s="77">
        <v>2</v>
      </c>
      <c r="K679" s="92"/>
    </row>
    <row r="680" spans="1:11" ht="12.5" x14ac:dyDescent="0.25">
      <c r="A680" s="14" t="s">
        <v>1505</v>
      </c>
      <c r="B680" s="14" t="s">
        <v>2942</v>
      </c>
      <c r="C680" s="14" t="s">
        <v>2943</v>
      </c>
      <c r="D680" s="16">
        <v>45855</v>
      </c>
      <c r="E680" s="16"/>
      <c r="F680" s="14" t="s">
        <v>2944</v>
      </c>
      <c r="G680" s="14" t="s">
        <v>3586</v>
      </c>
      <c r="H680" s="14" t="s">
        <v>1958</v>
      </c>
      <c r="I680" s="15">
        <v>1627.59</v>
      </c>
      <c r="J680" s="77">
        <v>3</v>
      </c>
      <c r="K680" s="92"/>
    </row>
    <row r="681" spans="1:11" ht="20" x14ac:dyDescent="0.25">
      <c r="A681" s="14" t="s">
        <v>1505</v>
      </c>
      <c r="B681" s="14" t="s">
        <v>2945</v>
      </c>
      <c r="C681" s="14" t="s">
        <v>2872</v>
      </c>
      <c r="D681" s="16">
        <v>45855</v>
      </c>
      <c r="E681" s="16"/>
      <c r="F681" s="14" t="s">
        <v>2513</v>
      </c>
      <c r="G681" s="14" t="s">
        <v>3524</v>
      </c>
      <c r="H681" s="14" t="s">
        <v>1567</v>
      </c>
      <c r="I681" s="15">
        <v>400</v>
      </c>
      <c r="J681" s="77">
        <v>2</v>
      </c>
      <c r="K681" s="92"/>
    </row>
    <row r="682" spans="1:11" ht="12.5" x14ac:dyDescent="0.25">
      <c r="A682" s="14" t="s">
        <v>1505</v>
      </c>
      <c r="B682" s="14" t="s">
        <v>2946</v>
      </c>
      <c r="C682" s="14" t="s">
        <v>2947</v>
      </c>
      <c r="D682" s="16">
        <v>45855</v>
      </c>
      <c r="E682" s="16"/>
      <c r="F682" s="14" t="s">
        <v>2948</v>
      </c>
      <c r="G682" s="14" t="s">
        <v>3508</v>
      </c>
      <c r="H682" s="14" t="s">
        <v>1513</v>
      </c>
      <c r="I682" s="15">
        <v>40</v>
      </c>
      <c r="J682" s="77">
        <v>2</v>
      </c>
      <c r="K682" s="92"/>
    </row>
    <row r="683" spans="1:11" ht="12.5" x14ac:dyDescent="0.25">
      <c r="A683" s="14" t="s">
        <v>1505</v>
      </c>
      <c r="B683" s="14" t="s">
        <v>2949</v>
      </c>
      <c r="C683" s="14" t="s">
        <v>2950</v>
      </c>
      <c r="D683" s="16">
        <v>45855</v>
      </c>
      <c r="E683" s="16"/>
      <c r="F683" s="14" t="s">
        <v>2951</v>
      </c>
      <c r="G683" s="14" t="s">
        <v>3508</v>
      </c>
      <c r="H683" s="14" t="s">
        <v>1513</v>
      </c>
      <c r="I683" s="15">
        <v>220</v>
      </c>
      <c r="J683" s="77">
        <v>2</v>
      </c>
      <c r="K683" s="92"/>
    </row>
    <row r="684" spans="1:11" ht="20" x14ac:dyDescent="0.25">
      <c r="A684" s="14" t="s">
        <v>1505</v>
      </c>
      <c r="B684" s="14" t="s">
        <v>2952</v>
      </c>
      <c r="C684" s="14" t="s">
        <v>2474</v>
      </c>
      <c r="D684" s="16">
        <v>45855</v>
      </c>
      <c r="E684" s="16"/>
      <c r="F684" s="14" t="s">
        <v>2953</v>
      </c>
      <c r="G684" s="14" t="s">
        <v>3523</v>
      </c>
      <c r="H684" s="14" t="s">
        <v>1564</v>
      </c>
      <c r="I684" s="15">
        <v>2300</v>
      </c>
      <c r="J684" s="77">
        <v>2</v>
      </c>
      <c r="K684" s="92"/>
    </row>
    <row r="685" spans="1:11" ht="20" x14ac:dyDescent="0.25">
      <c r="A685" s="14" t="s">
        <v>1505</v>
      </c>
      <c r="B685" s="14" t="s">
        <v>2954</v>
      </c>
      <c r="C685" s="14" t="s">
        <v>2955</v>
      </c>
      <c r="D685" s="16">
        <v>45855</v>
      </c>
      <c r="E685" s="16"/>
      <c r="F685" s="14" t="s">
        <v>2956</v>
      </c>
      <c r="G685" s="14" t="s">
        <v>3604</v>
      </c>
      <c r="H685" s="14" t="s">
        <v>2227</v>
      </c>
      <c r="I685" s="15">
        <v>799.5</v>
      </c>
      <c r="J685" s="77">
        <v>3</v>
      </c>
      <c r="K685" s="92"/>
    </row>
    <row r="686" spans="1:11" ht="20" x14ac:dyDescent="0.25">
      <c r="A686" s="14" t="s">
        <v>1505</v>
      </c>
      <c r="B686" s="14" t="s">
        <v>2957</v>
      </c>
      <c r="C686" s="14" t="s">
        <v>2958</v>
      </c>
      <c r="D686" s="16">
        <v>45855</v>
      </c>
      <c r="E686" s="16"/>
      <c r="F686" s="14" t="s">
        <v>2513</v>
      </c>
      <c r="G686" s="14" t="s">
        <v>3530</v>
      </c>
      <c r="H686" s="14" t="s">
        <v>1594</v>
      </c>
      <c r="I686" s="15">
        <v>400</v>
      </c>
      <c r="J686" s="77">
        <v>2</v>
      </c>
      <c r="K686" s="92"/>
    </row>
    <row r="687" spans="1:11" ht="20" x14ac:dyDescent="0.25">
      <c r="A687" s="14" t="s">
        <v>1505</v>
      </c>
      <c r="B687" s="14" t="s">
        <v>2959</v>
      </c>
      <c r="C687" s="14" t="s">
        <v>2312</v>
      </c>
      <c r="D687" s="16">
        <v>45855</v>
      </c>
      <c r="E687" s="16"/>
      <c r="F687" s="14" t="s">
        <v>2513</v>
      </c>
      <c r="G687" s="14" t="s">
        <v>3526</v>
      </c>
      <c r="H687" s="14" t="s">
        <v>1573</v>
      </c>
      <c r="I687" s="15">
        <v>1100</v>
      </c>
      <c r="J687" s="77">
        <v>2</v>
      </c>
      <c r="K687" s="92"/>
    </row>
    <row r="688" spans="1:11" ht="20" x14ac:dyDescent="0.25">
      <c r="A688" s="14" t="s">
        <v>1505</v>
      </c>
      <c r="B688" s="14" t="s">
        <v>2960</v>
      </c>
      <c r="C688" s="14" t="s">
        <v>2499</v>
      </c>
      <c r="D688" s="16">
        <v>45855</v>
      </c>
      <c r="E688" s="16"/>
      <c r="F688" s="14" t="s">
        <v>2513</v>
      </c>
      <c r="G688" s="14" t="s">
        <v>3546</v>
      </c>
      <c r="H688" s="14" t="s">
        <v>1642</v>
      </c>
      <c r="I688" s="15">
        <v>500</v>
      </c>
      <c r="J688" s="77">
        <v>2</v>
      </c>
      <c r="K688" s="92"/>
    </row>
    <row r="689" spans="1:11" ht="20" x14ac:dyDescent="0.25">
      <c r="A689" s="14" t="s">
        <v>1505</v>
      </c>
      <c r="B689" s="14" t="s">
        <v>2961</v>
      </c>
      <c r="C689" s="14" t="s">
        <v>1911</v>
      </c>
      <c r="D689" s="16">
        <v>45855</v>
      </c>
      <c r="E689" s="16"/>
      <c r="F689" s="14" t="s">
        <v>2962</v>
      </c>
      <c r="G689" s="14"/>
      <c r="H689" s="14" t="s">
        <v>2124</v>
      </c>
      <c r="I689" s="15">
        <v>3000</v>
      </c>
      <c r="J689" s="77">
        <v>3</v>
      </c>
      <c r="K689" s="92"/>
    </row>
    <row r="690" spans="1:11" ht="20" x14ac:dyDescent="0.25">
      <c r="A690" s="14" t="s">
        <v>1505</v>
      </c>
      <c r="B690" s="14" t="s">
        <v>2963</v>
      </c>
      <c r="C690" s="14" t="s">
        <v>2964</v>
      </c>
      <c r="D690" s="16">
        <v>45855</v>
      </c>
      <c r="E690" s="16"/>
      <c r="F690" s="14" t="s">
        <v>2965</v>
      </c>
      <c r="G690" s="14" t="s">
        <v>3679</v>
      </c>
      <c r="H690" s="14" t="s">
        <v>2966</v>
      </c>
      <c r="I690" s="15">
        <v>1548.2</v>
      </c>
      <c r="J690" s="77">
        <v>3</v>
      </c>
      <c r="K690" s="92"/>
    </row>
    <row r="691" spans="1:11" ht="20" x14ac:dyDescent="0.25">
      <c r="A691" s="14" t="s">
        <v>1505</v>
      </c>
      <c r="B691" s="14" t="s">
        <v>2967</v>
      </c>
      <c r="C691" s="14" t="s">
        <v>2303</v>
      </c>
      <c r="D691" s="16">
        <v>45855</v>
      </c>
      <c r="E691" s="16"/>
      <c r="F691" s="14" t="s">
        <v>2513</v>
      </c>
      <c r="G691" s="14" t="s">
        <v>3527</v>
      </c>
      <c r="H691" s="14" t="s">
        <v>1576</v>
      </c>
      <c r="I691" s="15">
        <v>300</v>
      </c>
      <c r="J691" s="77">
        <v>2</v>
      </c>
      <c r="K691" s="92"/>
    </row>
    <row r="692" spans="1:11" ht="20" x14ac:dyDescent="0.25">
      <c r="A692" s="14" t="s">
        <v>1505</v>
      </c>
      <c r="B692" s="14" t="s">
        <v>2968</v>
      </c>
      <c r="C692" s="14" t="s">
        <v>2128</v>
      </c>
      <c r="D692" s="16">
        <v>45855</v>
      </c>
      <c r="E692" s="16"/>
      <c r="F692" s="14" t="s">
        <v>2925</v>
      </c>
      <c r="G692" s="14" t="s">
        <v>3547</v>
      </c>
      <c r="H692" s="14" t="s">
        <v>1644</v>
      </c>
      <c r="I692" s="15">
        <v>500</v>
      </c>
      <c r="J692" s="77">
        <v>2</v>
      </c>
      <c r="K692" s="92"/>
    </row>
    <row r="693" spans="1:11" ht="20" x14ac:dyDescent="0.25">
      <c r="A693" s="14" t="s">
        <v>1505</v>
      </c>
      <c r="B693" s="14" t="s">
        <v>3758</v>
      </c>
      <c r="C693" s="14" t="s">
        <v>2969</v>
      </c>
      <c r="D693" s="16">
        <v>45855</v>
      </c>
      <c r="E693" s="16"/>
      <c r="F693" s="14" t="s">
        <v>2970</v>
      </c>
      <c r="G693" s="14" t="s">
        <v>3537</v>
      </c>
      <c r="H693" s="14" t="s">
        <v>1615</v>
      </c>
      <c r="I693" s="15">
        <v>86.77</v>
      </c>
      <c r="J693" s="77">
        <v>2</v>
      </c>
      <c r="K693" s="92"/>
    </row>
    <row r="694" spans="1:11" ht="20" x14ac:dyDescent="0.25">
      <c r="A694" s="14" t="s">
        <v>1505</v>
      </c>
      <c r="B694" s="14" t="s">
        <v>2971</v>
      </c>
      <c r="C694" s="14" t="s">
        <v>2972</v>
      </c>
      <c r="D694" s="16">
        <v>45855</v>
      </c>
      <c r="E694" s="16"/>
      <c r="F694" s="14" t="s">
        <v>2973</v>
      </c>
      <c r="G694" s="14" t="s">
        <v>3537</v>
      </c>
      <c r="H694" s="14" t="s">
        <v>2563</v>
      </c>
      <c r="I694" s="15">
        <v>1319.44</v>
      </c>
      <c r="J694" s="77">
        <v>2</v>
      </c>
      <c r="K694" s="92"/>
    </row>
    <row r="695" spans="1:11" ht="20" x14ac:dyDescent="0.25">
      <c r="A695" s="14" t="s">
        <v>1505</v>
      </c>
      <c r="B695" s="14" t="s">
        <v>2974</v>
      </c>
      <c r="C695" s="14" t="s">
        <v>2975</v>
      </c>
      <c r="D695" s="16">
        <v>45855</v>
      </c>
      <c r="E695" s="16"/>
      <c r="F695" s="14" t="s">
        <v>2976</v>
      </c>
      <c r="G695" s="14" t="s">
        <v>3557</v>
      </c>
      <c r="H695" s="14" t="s">
        <v>1679</v>
      </c>
      <c r="I695" s="15">
        <v>500</v>
      </c>
      <c r="J695" s="77">
        <v>2</v>
      </c>
      <c r="K695" s="92"/>
    </row>
    <row r="696" spans="1:11" ht="20" x14ac:dyDescent="0.25">
      <c r="A696" s="14" t="s">
        <v>1505</v>
      </c>
      <c r="B696" s="14" t="s">
        <v>2977</v>
      </c>
      <c r="C696" s="14" t="s">
        <v>2975</v>
      </c>
      <c r="D696" s="16">
        <v>45855</v>
      </c>
      <c r="E696" s="16"/>
      <c r="F696" s="14" t="s">
        <v>2976</v>
      </c>
      <c r="G696" s="14" t="s">
        <v>3556</v>
      </c>
      <c r="H696" s="14" t="s">
        <v>1677</v>
      </c>
      <c r="I696" s="15">
        <v>250</v>
      </c>
      <c r="J696" s="77">
        <v>2</v>
      </c>
      <c r="K696" s="92"/>
    </row>
    <row r="697" spans="1:11" ht="20" x14ac:dyDescent="0.25">
      <c r="A697" s="14" t="s">
        <v>1505</v>
      </c>
      <c r="B697" s="14" t="s">
        <v>2978</v>
      </c>
      <c r="C697" s="14" t="s">
        <v>2979</v>
      </c>
      <c r="D697" s="16">
        <v>45855</v>
      </c>
      <c r="E697" s="16"/>
      <c r="F697" s="14" t="s">
        <v>2980</v>
      </c>
      <c r="G697" s="14" t="s">
        <v>3595</v>
      </c>
      <c r="H697" s="14" t="s">
        <v>2045</v>
      </c>
      <c r="I697" s="15">
        <v>1142.94</v>
      </c>
      <c r="J697" s="77">
        <v>4</v>
      </c>
      <c r="K697" s="92"/>
    </row>
    <row r="698" spans="1:11" ht="20" x14ac:dyDescent="0.25">
      <c r="A698" s="14" t="s">
        <v>1505</v>
      </c>
      <c r="B698" s="14" t="s">
        <v>2981</v>
      </c>
      <c r="C698" s="14" t="s">
        <v>1859</v>
      </c>
      <c r="D698" s="16">
        <v>45855</v>
      </c>
      <c r="E698" s="16"/>
      <c r="F698" s="14" t="s">
        <v>2513</v>
      </c>
      <c r="G698" s="14" t="s">
        <v>3681</v>
      </c>
      <c r="H698" s="14" t="s">
        <v>2982</v>
      </c>
      <c r="I698" s="15">
        <v>400</v>
      </c>
      <c r="J698" s="77">
        <v>2</v>
      </c>
      <c r="K698" s="92"/>
    </row>
    <row r="699" spans="1:11" ht="20" x14ac:dyDescent="0.25">
      <c r="A699" s="14" t="s">
        <v>1505</v>
      </c>
      <c r="B699" s="14" t="s">
        <v>2983</v>
      </c>
      <c r="C699" s="14" t="s">
        <v>1669</v>
      </c>
      <c r="D699" s="16">
        <v>45842</v>
      </c>
      <c r="E699" s="16"/>
      <c r="F699" s="14" t="s">
        <v>2925</v>
      </c>
      <c r="G699" s="14" t="s">
        <v>3514</v>
      </c>
      <c r="H699" s="14" t="s">
        <v>1536</v>
      </c>
      <c r="I699" s="15">
        <v>2550</v>
      </c>
      <c r="J699" s="77">
        <v>2</v>
      </c>
      <c r="K699" s="92"/>
    </row>
    <row r="700" spans="1:11" ht="20" x14ac:dyDescent="0.25">
      <c r="A700" s="14" t="s">
        <v>1505</v>
      </c>
      <c r="B700" s="14" t="s">
        <v>2984</v>
      </c>
      <c r="C700" s="14" t="s">
        <v>2453</v>
      </c>
      <c r="D700" s="16">
        <v>45855</v>
      </c>
      <c r="E700" s="16"/>
      <c r="F700" s="14" t="s">
        <v>2985</v>
      </c>
      <c r="G700" s="14" t="s">
        <v>3525</v>
      </c>
      <c r="H700" s="14" t="s">
        <v>1570</v>
      </c>
      <c r="I700" s="15">
        <v>500</v>
      </c>
      <c r="J700" s="77">
        <v>2</v>
      </c>
      <c r="K700" s="92"/>
    </row>
    <row r="701" spans="1:11" ht="20" x14ac:dyDescent="0.25">
      <c r="A701" s="14" t="s">
        <v>1505</v>
      </c>
      <c r="B701" s="14" t="s">
        <v>2986</v>
      </c>
      <c r="C701" s="14" t="s">
        <v>1960</v>
      </c>
      <c r="D701" s="16">
        <v>45855</v>
      </c>
      <c r="E701" s="16"/>
      <c r="F701" s="14" t="s">
        <v>2513</v>
      </c>
      <c r="G701" s="14" t="s">
        <v>3559</v>
      </c>
      <c r="H701" s="14" t="s">
        <v>1684</v>
      </c>
      <c r="I701" s="15">
        <v>350</v>
      </c>
      <c r="J701" s="77">
        <v>2</v>
      </c>
      <c r="K701" s="92"/>
    </row>
    <row r="702" spans="1:11" ht="20" x14ac:dyDescent="0.25">
      <c r="A702" s="14" t="s">
        <v>1505</v>
      </c>
      <c r="B702" s="14" t="s">
        <v>2987</v>
      </c>
      <c r="C702" s="14" t="s">
        <v>1960</v>
      </c>
      <c r="D702" s="16">
        <v>45855</v>
      </c>
      <c r="E702" s="16"/>
      <c r="F702" s="14" t="s">
        <v>2513</v>
      </c>
      <c r="G702" s="14" t="s">
        <v>3552</v>
      </c>
      <c r="H702" s="14" t="s">
        <v>1665</v>
      </c>
      <c r="I702" s="15">
        <v>400</v>
      </c>
      <c r="J702" s="77">
        <v>2</v>
      </c>
      <c r="K702" s="92"/>
    </row>
    <row r="703" spans="1:11" ht="20" x14ac:dyDescent="0.25">
      <c r="A703" s="14" t="s">
        <v>1505</v>
      </c>
      <c r="B703" s="14" t="s">
        <v>2988</v>
      </c>
      <c r="C703" s="14" t="s">
        <v>2474</v>
      </c>
      <c r="D703" s="16">
        <v>45855</v>
      </c>
      <c r="E703" s="16"/>
      <c r="F703" s="14" t="s">
        <v>2513</v>
      </c>
      <c r="G703" s="14" t="s">
        <v>3520</v>
      </c>
      <c r="H703" s="14" t="s">
        <v>1554</v>
      </c>
      <c r="I703" s="15">
        <v>400</v>
      </c>
      <c r="J703" s="77">
        <v>2</v>
      </c>
      <c r="K703" s="92"/>
    </row>
    <row r="704" spans="1:11" ht="20" x14ac:dyDescent="0.25">
      <c r="A704" s="14" t="s">
        <v>1505</v>
      </c>
      <c r="B704" s="14" t="s">
        <v>2989</v>
      </c>
      <c r="C704" s="14" t="s">
        <v>2887</v>
      </c>
      <c r="D704" s="16">
        <v>45855</v>
      </c>
      <c r="E704" s="16"/>
      <c r="F704" s="14" t="s">
        <v>2925</v>
      </c>
      <c r="G704" s="14" t="s">
        <v>3558</v>
      </c>
      <c r="H704" s="14" t="s">
        <v>1682</v>
      </c>
      <c r="I704" s="15">
        <v>400</v>
      </c>
      <c r="J704" s="77">
        <v>2</v>
      </c>
      <c r="K704" s="92"/>
    </row>
    <row r="705" spans="1:11" ht="20" x14ac:dyDescent="0.25">
      <c r="A705" s="14" t="s">
        <v>1505</v>
      </c>
      <c r="B705" s="14" t="s">
        <v>2990</v>
      </c>
      <c r="C705" s="14" t="s">
        <v>1889</v>
      </c>
      <c r="D705" s="16">
        <v>45855</v>
      </c>
      <c r="E705" s="16"/>
      <c r="F705" s="14" t="s">
        <v>2513</v>
      </c>
      <c r="G705" s="14" t="s">
        <v>3538</v>
      </c>
      <c r="H705" s="14" t="s">
        <v>1617</v>
      </c>
      <c r="I705" s="15">
        <v>1000</v>
      </c>
      <c r="J705" s="77">
        <v>2</v>
      </c>
      <c r="K705" s="92"/>
    </row>
    <row r="706" spans="1:11" ht="20" x14ac:dyDescent="0.25">
      <c r="A706" s="14" t="s">
        <v>1505</v>
      </c>
      <c r="B706" s="14" t="s">
        <v>2991</v>
      </c>
      <c r="C706" s="14" t="s">
        <v>1809</v>
      </c>
      <c r="D706" s="16">
        <v>45855</v>
      </c>
      <c r="E706" s="16"/>
      <c r="F706" s="14" t="s">
        <v>2513</v>
      </c>
      <c r="G706" s="14" t="s">
        <v>3542</v>
      </c>
      <c r="H706" s="14" t="s">
        <v>1633</v>
      </c>
      <c r="I706" s="15">
        <v>1350</v>
      </c>
      <c r="J706" s="77">
        <v>2</v>
      </c>
      <c r="K706" s="92"/>
    </row>
    <row r="707" spans="1:11" ht="20" x14ac:dyDescent="0.25">
      <c r="A707" s="14" t="s">
        <v>1505</v>
      </c>
      <c r="B707" s="14" t="s">
        <v>2992</v>
      </c>
      <c r="C707" s="14" t="s">
        <v>2993</v>
      </c>
      <c r="D707" s="16">
        <v>45855</v>
      </c>
      <c r="E707" s="16"/>
      <c r="F707" s="14" t="s">
        <v>2925</v>
      </c>
      <c r="G707" s="14" t="s">
        <v>3541</v>
      </c>
      <c r="H707" s="14" t="s">
        <v>1631</v>
      </c>
      <c r="I707" s="15">
        <v>2750</v>
      </c>
      <c r="J707" s="77">
        <v>2</v>
      </c>
      <c r="K707" s="92"/>
    </row>
    <row r="708" spans="1:11" ht="30" x14ac:dyDescent="0.25">
      <c r="A708" s="14" t="s">
        <v>1505</v>
      </c>
      <c r="B708" s="14" t="s">
        <v>2994</v>
      </c>
      <c r="C708" s="14" t="s">
        <v>2385</v>
      </c>
      <c r="D708" s="16">
        <v>45855</v>
      </c>
      <c r="E708" s="16"/>
      <c r="F708" s="14" t="s">
        <v>2894</v>
      </c>
      <c r="G708" s="14" t="s">
        <v>3572</v>
      </c>
      <c r="H708" s="14" t="s">
        <v>1762</v>
      </c>
      <c r="I708" s="15">
        <v>800</v>
      </c>
      <c r="J708" s="77">
        <v>2</v>
      </c>
      <c r="K708" s="92"/>
    </row>
    <row r="709" spans="1:11" ht="20" x14ac:dyDescent="0.25">
      <c r="A709" s="14" t="s">
        <v>1505</v>
      </c>
      <c r="B709" s="14" t="s">
        <v>2995</v>
      </c>
      <c r="C709" s="14" t="s">
        <v>2996</v>
      </c>
      <c r="D709" s="16">
        <v>45855</v>
      </c>
      <c r="E709" s="16"/>
      <c r="F709" s="14" t="s">
        <v>2997</v>
      </c>
      <c r="G709" s="14" t="s">
        <v>3682</v>
      </c>
      <c r="H709" s="14" t="s">
        <v>2998</v>
      </c>
      <c r="I709" s="15">
        <v>454.82</v>
      </c>
      <c r="J709" s="77">
        <v>2</v>
      </c>
      <c r="K709" s="92"/>
    </row>
    <row r="710" spans="1:11" ht="20" x14ac:dyDescent="0.25">
      <c r="A710" s="14" t="s">
        <v>1505</v>
      </c>
      <c r="B710" s="14" t="s">
        <v>2999</v>
      </c>
      <c r="C710" s="14" t="s">
        <v>2259</v>
      </c>
      <c r="D710" s="16">
        <v>45855</v>
      </c>
      <c r="E710" s="16"/>
      <c r="F710" s="14" t="s">
        <v>3000</v>
      </c>
      <c r="G710" s="14" t="s">
        <v>3683</v>
      </c>
      <c r="H710" s="14" t="s">
        <v>3001</v>
      </c>
      <c r="I710" s="15">
        <v>300</v>
      </c>
      <c r="J710" s="77">
        <v>2</v>
      </c>
      <c r="K710" s="92"/>
    </row>
    <row r="711" spans="1:11" ht="30" x14ac:dyDescent="0.25">
      <c r="A711" s="14" t="s">
        <v>1505</v>
      </c>
      <c r="B711" s="14" t="s">
        <v>3002</v>
      </c>
      <c r="C711" s="14" t="s">
        <v>3003</v>
      </c>
      <c r="D711" s="16">
        <v>45855</v>
      </c>
      <c r="E711" s="16"/>
      <c r="F711" s="14" t="s">
        <v>3004</v>
      </c>
      <c r="G711" s="14" t="s">
        <v>3684</v>
      </c>
      <c r="H711" s="14" t="s">
        <v>3005</v>
      </c>
      <c r="I711" s="15">
        <v>7060</v>
      </c>
      <c r="J711" s="77">
        <v>4</v>
      </c>
      <c r="K711" s="92"/>
    </row>
    <row r="712" spans="1:11" ht="20" x14ac:dyDescent="0.25">
      <c r="A712" s="14" t="s">
        <v>1505</v>
      </c>
      <c r="B712" s="14" t="s">
        <v>3006</v>
      </c>
      <c r="C712" s="14" t="s">
        <v>2413</v>
      </c>
      <c r="D712" s="16">
        <v>45855</v>
      </c>
      <c r="E712" s="16"/>
      <c r="F712" s="14" t="s">
        <v>2925</v>
      </c>
      <c r="G712" s="14" t="s">
        <v>3521</v>
      </c>
      <c r="H712" s="14" t="s">
        <v>1558</v>
      </c>
      <c r="I712" s="15">
        <v>1950</v>
      </c>
      <c r="J712" s="77">
        <v>3</v>
      </c>
      <c r="K712" s="92"/>
    </row>
    <row r="713" spans="1:11" ht="20" x14ac:dyDescent="0.25">
      <c r="A713" s="14" t="s">
        <v>1505</v>
      </c>
      <c r="B713" s="14" t="s">
        <v>3007</v>
      </c>
      <c r="C713" s="14" t="s">
        <v>1624</v>
      </c>
      <c r="D713" s="16">
        <v>45855</v>
      </c>
      <c r="E713" s="16"/>
      <c r="F713" s="14" t="s">
        <v>3008</v>
      </c>
      <c r="G713" s="14" t="s">
        <v>3388</v>
      </c>
      <c r="H713" s="14" t="s">
        <v>3009</v>
      </c>
      <c r="I713" s="15">
        <v>1000</v>
      </c>
      <c r="J713" s="77">
        <v>3</v>
      </c>
      <c r="K713" s="92"/>
    </row>
    <row r="714" spans="1:11" ht="20" x14ac:dyDescent="0.25">
      <c r="A714" s="14" t="s">
        <v>1505</v>
      </c>
      <c r="B714" s="14" t="s">
        <v>3010</v>
      </c>
      <c r="C714" s="14" t="s">
        <v>2474</v>
      </c>
      <c r="D714" s="16">
        <v>45855</v>
      </c>
      <c r="E714" s="16"/>
      <c r="F714" s="14" t="s">
        <v>2513</v>
      </c>
      <c r="G714" s="14" t="s">
        <v>3553</v>
      </c>
      <c r="H714" s="14" t="s">
        <v>2188</v>
      </c>
      <c r="I714" s="15">
        <v>500</v>
      </c>
      <c r="J714" s="77">
        <v>2</v>
      </c>
      <c r="K714" s="92"/>
    </row>
    <row r="715" spans="1:11" ht="12.5" x14ac:dyDescent="0.25">
      <c r="A715" s="14" t="s">
        <v>1505</v>
      </c>
      <c r="B715" s="14" t="s">
        <v>3011</v>
      </c>
      <c r="C715" s="14" t="s">
        <v>3012</v>
      </c>
      <c r="D715" s="16">
        <v>45855</v>
      </c>
      <c r="E715" s="16"/>
      <c r="F715" s="14" t="s">
        <v>3013</v>
      </c>
      <c r="G715" s="14" t="s">
        <v>3560</v>
      </c>
      <c r="H715" s="14" t="s">
        <v>1688</v>
      </c>
      <c r="I715" s="15">
        <v>307.5</v>
      </c>
      <c r="J715" s="77">
        <v>4</v>
      </c>
      <c r="K715" s="92"/>
    </row>
    <row r="716" spans="1:11" ht="20" x14ac:dyDescent="0.25">
      <c r="A716" s="14" t="s">
        <v>1505</v>
      </c>
      <c r="B716" s="14" t="s">
        <v>3014</v>
      </c>
      <c r="C716" s="14" t="s">
        <v>2659</v>
      </c>
      <c r="D716" s="16">
        <v>45859</v>
      </c>
      <c r="E716" s="16"/>
      <c r="F716" s="14" t="s">
        <v>2513</v>
      </c>
      <c r="G716" s="14" t="s">
        <v>3570</v>
      </c>
      <c r="H716" s="14" t="s">
        <v>1754</v>
      </c>
      <c r="I716" s="15">
        <v>1100</v>
      </c>
      <c r="J716" s="77">
        <v>2</v>
      </c>
      <c r="K716" s="92"/>
    </row>
    <row r="717" spans="1:11" ht="20" x14ac:dyDescent="0.25">
      <c r="A717" s="14" t="s">
        <v>1505</v>
      </c>
      <c r="B717" s="14" t="s">
        <v>3015</v>
      </c>
      <c r="C717" s="14" t="s">
        <v>3016</v>
      </c>
      <c r="D717" s="16">
        <v>45855</v>
      </c>
      <c r="E717" s="16"/>
      <c r="F717" s="14" t="s">
        <v>3017</v>
      </c>
      <c r="G717" s="14" t="s">
        <v>3685</v>
      </c>
      <c r="H717" s="14" t="s">
        <v>3018</v>
      </c>
      <c r="I717" s="15">
        <v>548.6</v>
      </c>
      <c r="J717" s="77">
        <v>3</v>
      </c>
      <c r="K717" s="92"/>
    </row>
    <row r="718" spans="1:11" ht="20" x14ac:dyDescent="0.25">
      <c r="A718" s="14" t="s">
        <v>1505</v>
      </c>
      <c r="B718" s="14" t="s">
        <v>3019</v>
      </c>
      <c r="C718" s="14" t="s">
        <v>3020</v>
      </c>
      <c r="D718" s="16">
        <v>45855</v>
      </c>
      <c r="E718" s="16"/>
      <c r="F718" s="14" t="s">
        <v>3021</v>
      </c>
      <c r="G718" s="14" t="s">
        <v>3668</v>
      </c>
      <c r="H718" s="14" t="s">
        <v>3022</v>
      </c>
      <c r="I718" s="15">
        <v>863</v>
      </c>
      <c r="J718" s="77">
        <v>3</v>
      </c>
      <c r="K718" s="92"/>
    </row>
    <row r="719" spans="1:11" ht="20" x14ac:dyDescent="0.25">
      <c r="A719" s="14" t="s">
        <v>1505</v>
      </c>
      <c r="B719" s="14" t="s">
        <v>3023</v>
      </c>
      <c r="C719" s="14" t="s">
        <v>2323</v>
      </c>
      <c r="D719" s="16">
        <v>45855</v>
      </c>
      <c r="E719" s="16"/>
      <c r="F719" s="14" t="s">
        <v>3024</v>
      </c>
      <c r="G719" s="14" t="s">
        <v>3617</v>
      </c>
      <c r="H719" s="14" t="s">
        <v>2318</v>
      </c>
      <c r="I719" s="15">
        <v>72.150000000000006</v>
      </c>
      <c r="J719" s="77">
        <v>3</v>
      </c>
      <c r="K719" s="92"/>
    </row>
    <row r="720" spans="1:11" ht="20" x14ac:dyDescent="0.25">
      <c r="A720" s="14" t="s">
        <v>1505</v>
      </c>
      <c r="B720" s="14" t="s">
        <v>3025</v>
      </c>
      <c r="C720" s="14" t="s">
        <v>3026</v>
      </c>
      <c r="D720" s="16">
        <v>45855</v>
      </c>
      <c r="E720" s="16"/>
      <c r="F720" s="14" t="s">
        <v>3024</v>
      </c>
      <c r="G720" s="14" t="s">
        <v>3628</v>
      </c>
      <c r="H720" s="14" t="s">
        <v>2411</v>
      </c>
      <c r="I720" s="15">
        <v>88</v>
      </c>
      <c r="J720" s="77">
        <v>3</v>
      </c>
      <c r="K720" s="92"/>
    </row>
    <row r="721" spans="1:11" ht="20" x14ac:dyDescent="0.25">
      <c r="A721" s="14" t="s">
        <v>1505</v>
      </c>
      <c r="B721" s="14" t="s">
        <v>3027</v>
      </c>
      <c r="C721" s="14" t="s">
        <v>2453</v>
      </c>
      <c r="D721" s="16">
        <v>45855</v>
      </c>
      <c r="E721" s="16"/>
      <c r="F721" s="14" t="s">
        <v>2925</v>
      </c>
      <c r="G721" s="14" t="s">
        <v>3534</v>
      </c>
      <c r="H721" s="14" t="s">
        <v>1602</v>
      </c>
      <c r="I721" s="15">
        <v>210</v>
      </c>
      <c r="J721" s="77">
        <v>2</v>
      </c>
      <c r="K721" s="92"/>
    </row>
    <row r="722" spans="1:11" ht="20" x14ac:dyDescent="0.25">
      <c r="A722" s="14" t="s">
        <v>1505</v>
      </c>
      <c r="B722" s="14" t="s">
        <v>3028</v>
      </c>
      <c r="C722" s="14" t="s">
        <v>3029</v>
      </c>
      <c r="D722" s="16">
        <v>45855</v>
      </c>
      <c r="E722" s="16"/>
      <c r="F722" s="14" t="s">
        <v>3024</v>
      </c>
      <c r="G722" s="14" t="s">
        <v>3629</v>
      </c>
      <c r="H722" s="14" t="s">
        <v>3030</v>
      </c>
      <c r="I722" s="15">
        <v>157.80000000000001</v>
      </c>
      <c r="J722" s="77">
        <v>3</v>
      </c>
      <c r="K722" s="92"/>
    </row>
    <row r="723" spans="1:11" ht="20" x14ac:dyDescent="0.25">
      <c r="A723" s="14" t="s">
        <v>1505</v>
      </c>
      <c r="B723" s="14" t="s">
        <v>3031</v>
      </c>
      <c r="C723" s="14" t="s">
        <v>2288</v>
      </c>
      <c r="D723" s="16">
        <v>45855</v>
      </c>
      <c r="E723" s="16"/>
      <c r="F723" s="14" t="s">
        <v>3032</v>
      </c>
      <c r="G723" s="14" t="s">
        <v>3663</v>
      </c>
      <c r="H723" s="14" t="s">
        <v>2783</v>
      </c>
      <c r="I723" s="15">
        <v>650</v>
      </c>
      <c r="J723" s="77">
        <v>3</v>
      </c>
      <c r="K723" s="92"/>
    </row>
    <row r="724" spans="1:11" ht="20" x14ac:dyDescent="0.25">
      <c r="A724" s="14" t="s">
        <v>1505</v>
      </c>
      <c r="B724" s="14" t="s">
        <v>3033</v>
      </c>
      <c r="C724" s="14" t="s">
        <v>3034</v>
      </c>
      <c r="D724" s="16">
        <v>45859</v>
      </c>
      <c r="E724" s="16"/>
      <c r="F724" s="14" t="s">
        <v>2513</v>
      </c>
      <c r="G724" s="14" t="s">
        <v>3563</v>
      </c>
      <c r="H724" s="14" t="s">
        <v>1701</v>
      </c>
      <c r="I724" s="15">
        <v>1100</v>
      </c>
      <c r="J724" s="77">
        <v>2</v>
      </c>
      <c r="K724" s="92"/>
    </row>
    <row r="725" spans="1:11" ht="20" x14ac:dyDescent="0.25">
      <c r="A725" s="14" t="s">
        <v>1505</v>
      </c>
      <c r="B725" s="14" t="s">
        <v>3035</v>
      </c>
      <c r="C725" s="14" t="s">
        <v>3036</v>
      </c>
      <c r="D725" s="16">
        <v>45859</v>
      </c>
      <c r="E725" s="16"/>
      <c r="F725" s="14" t="s">
        <v>3037</v>
      </c>
      <c r="G725" s="14" t="s">
        <v>3573</v>
      </c>
      <c r="H725" s="14" t="s">
        <v>3038</v>
      </c>
      <c r="I725" s="15">
        <v>980</v>
      </c>
      <c r="J725" s="77">
        <v>2</v>
      </c>
      <c r="K725" s="92"/>
    </row>
    <row r="726" spans="1:11" ht="20" x14ac:dyDescent="0.25">
      <c r="A726" s="14" t="s">
        <v>1505</v>
      </c>
      <c r="B726" s="14" t="s">
        <v>3039</v>
      </c>
      <c r="C726" s="14" t="s">
        <v>3040</v>
      </c>
      <c r="D726" s="16">
        <v>45847</v>
      </c>
      <c r="E726" s="16"/>
      <c r="F726" s="14" t="s">
        <v>3506</v>
      </c>
      <c r="G726" s="14"/>
      <c r="H726" s="14" t="s">
        <v>3041</v>
      </c>
      <c r="I726" s="15">
        <v>1806.93</v>
      </c>
      <c r="J726" s="77">
        <v>3</v>
      </c>
      <c r="K726" s="92"/>
    </row>
    <row r="727" spans="1:11" ht="30" x14ac:dyDescent="0.25">
      <c r="A727" s="14" t="s">
        <v>1505</v>
      </c>
      <c r="B727" s="14" t="s">
        <v>3042</v>
      </c>
      <c r="C727" s="14" t="s">
        <v>2134</v>
      </c>
      <c r="D727" s="16">
        <v>45859</v>
      </c>
      <c r="E727" s="16"/>
      <c r="F727" s="14" t="s">
        <v>2894</v>
      </c>
      <c r="G727" s="14" t="s">
        <v>3576</v>
      </c>
      <c r="H727" s="14" t="s">
        <v>1509</v>
      </c>
      <c r="I727" s="15">
        <v>800</v>
      </c>
      <c r="J727" s="77">
        <v>2</v>
      </c>
      <c r="K727" s="92"/>
    </row>
    <row r="728" spans="1:11" ht="20" x14ac:dyDescent="0.25">
      <c r="A728" s="14" t="s">
        <v>1505</v>
      </c>
      <c r="B728" s="14" t="s">
        <v>3043</v>
      </c>
      <c r="C728" s="14" t="s">
        <v>2288</v>
      </c>
      <c r="D728" s="16">
        <v>45859</v>
      </c>
      <c r="E728" s="16"/>
      <c r="F728" s="14" t="s">
        <v>2513</v>
      </c>
      <c r="G728" s="14" t="s">
        <v>3686</v>
      </c>
      <c r="H728" s="14" t="s">
        <v>3044</v>
      </c>
      <c r="I728" s="15">
        <v>500</v>
      </c>
      <c r="J728" s="77">
        <v>2</v>
      </c>
      <c r="K728" s="92"/>
    </row>
    <row r="729" spans="1:11" ht="20" x14ac:dyDescent="0.25">
      <c r="A729" s="14" t="s">
        <v>1505</v>
      </c>
      <c r="B729" s="14" t="s">
        <v>3045</v>
      </c>
      <c r="C729" s="14" t="s">
        <v>3046</v>
      </c>
      <c r="D729" s="16">
        <v>45859</v>
      </c>
      <c r="E729" s="16"/>
      <c r="F729" s="14" t="s">
        <v>3047</v>
      </c>
      <c r="G729" s="14" t="s">
        <v>3549</v>
      </c>
      <c r="H729" s="14" t="s">
        <v>1655</v>
      </c>
      <c r="I729" s="15">
        <v>500</v>
      </c>
      <c r="J729" s="77">
        <v>2</v>
      </c>
      <c r="K729" s="92"/>
    </row>
    <row r="730" spans="1:11" ht="20" x14ac:dyDescent="0.25">
      <c r="A730" s="14" t="s">
        <v>1505</v>
      </c>
      <c r="B730" s="14" t="s">
        <v>3048</v>
      </c>
      <c r="C730" s="14" t="s">
        <v>2474</v>
      </c>
      <c r="D730" s="16">
        <v>45869</v>
      </c>
      <c r="E730" s="16"/>
      <c r="F730" s="14" t="s">
        <v>2513</v>
      </c>
      <c r="G730" s="14" t="s">
        <v>3544</v>
      </c>
      <c r="H730" s="14" t="s">
        <v>1637</v>
      </c>
      <c r="I730" s="15">
        <v>350</v>
      </c>
      <c r="J730" s="77">
        <v>2</v>
      </c>
      <c r="K730" s="92"/>
    </row>
    <row r="731" spans="1:11" ht="20" x14ac:dyDescent="0.25">
      <c r="A731" s="14" t="s">
        <v>1505</v>
      </c>
      <c r="B731" s="14" t="s">
        <v>3049</v>
      </c>
      <c r="C731" s="14" t="s">
        <v>1809</v>
      </c>
      <c r="D731" s="16">
        <v>45859</v>
      </c>
      <c r="E731" s="16"/>
      <c r="F731" s="14" t="s">
        <v>2513</v>
      </c>
      <c r="G731" s="14" t="s">
        <v>3540</v>
      </c>
      <c r="H731" s="14" t="s">
        <v>1625</v>
      </c>
      <c r="I731" s="15">
        <v>400</v>
      </c>
      <c r="J731" s="77">
        <v>2</v>
      </c>
      <c r="K731" s="92"/>
    </row>
    <row r="732" spans="1:11" ht="20" x14ac:dyDescent="0.25">
      <c r="A732" s="14" t="s">
        <v>1505</v>
      </c>
      <c r="B732" s="14" t="s">
        <v>3050</v>
      </c>
      <c r="C732" s="14" t="s">
        <v>1624</v>
      </c>
      <c r="D732" s="16">
        <v>45859</v>
      </c>
      <c r="E732" s="16"/>
      <c r="F732" s="14" t="s">
        <v>2925</v>
      </c>
      <c r="G732" s="14" t="s">
        <v>3687</v>
      </c>
      <c r="H732" s="14" t="s">
        <v>3051</v>
      </c>
      <c r="I732" s="15">
        <v>1925.82</v>
      </c>
      <c r="J732" s="77">
        <v>3</v>
      </c>
      <c r="K732" s="92"/>
    </row>
    <row r="733" spans="1:11" ht="20" x14ac:dyDescent="0.25">
      <c r="A733" s="14" t="s">
        <v>1505</v>
      </c>
      <c r="B733" s="14" t="s">
        <v>3052</v>
      </c>
      <c r="C733" s="14" t="s">
        <v>2312</v>
      </c>
      <c r="D733" s="16">
        <v>45859</v>
      </c>
      <c r="E733" s="16"/>
      <c r="F733" s="14" t="s">
        <v>3053</v>
      </c>
      <c r="G733" s="14" t="s">
        <v>3663</v>
      </c>
      <c r="H733" s="14" t="s">
        <v>3054</v>
      </c>
      <c r="I733" s="15">
        <v>1800</v>
      </c>
      <c r="J733" s="77">
        <v>3</v>
      </c>
      <c r="K733" s="92"/>
    </row>
    <row r="734" spans="1:11" ht="20" x14ac:dyDescent="0.25">
      <c r="A734" s="14" t="s">
        <v>1505</v>
      </c>
      <c r="B734" s="14" t="s">
        <v>3055</v>
      </c>
      <c r="C734" s="14" t="s">
        <v>3056</v>
      </c>
      <c r="D734" s="16">
        <v>45859</v>
      </c>
      <c r="E734" s="16"/>
      <c r="F734" s="14" t="s">
        <v>3057</v>
      </c>
      <c r="G734" s="14" t="s">
        <v>3603</v>
      </c>
      <c r="H734" s="14" t="s">
        <v>2192</v>
      </c>
      <c r="I734" s="15">
        <v>34.799999999999997</v>
      </c>
      <c r="J734" s="77">
        <v>3</v>
      </c>
      <c r="K734" s="92"/>
    </row>
    <row r="735" spans="1:11" ht="20" x14ac:dyDescent="0.25">
      <c r="A735" s="14" t="s">
        <v>1505</v>
      </c>
      <c r="B735" s="14" t="s">
        <v>3058</v>
      </c>
      <c r="C735" s="14" t="s">
        <v>3059</v>
      </c>
      <c r="D735" s="16">
        <v>45869</v>
      </c>
      <c r="E735" s="16"/>
      <c r="F735" s="14" t="s">
        <v>3060</v>
      </c>
      <c r="G735" s="14" t="s">
        <v>3406</v>
      </c>
      <c r="H735" s="14" t="s">
        <v>3061</v>
      </c>
      <c r="I735" s="15">
        <v>250</v>
      </c>
      <c r="J735" s="77">
        <v>2</v>
      </c>
      <c r="K735" s="92"/>
    </row>
    <row r="736" spans="1:11" ht="20" x14ac:dyDescent="0.25">
      <c r="A736" s="14" t="s">
        <v>1505</v>
      </c>
      <c r="B736" s="14" t="s">
        <v>3062</v>
      </c>
      <c r="C736" s="14" t="s">
        <v>2203</v>
      </c>
      <c r="D736" s="16">
        <v>45853</v>
      </c>
      <c r="E736" s="16"/>
      <c r="F736" s="14" t="s">
        <v>2925</v>
      </c>
      <c r="G736" s="14" t="s">
        <v>3510</v>
      </c>
      <c r="H736" s="14" t="s">
        <v>1628</v>
      </c>
      <c r="I736" s="15">
        <v>2200</v>
      </c>
      <c r="J736" s="77">
        <v>2</v>
      </c>
      <c r="K736" s="92"/>
    </row>
    <row r="737" spans="1:11" ht="20" x14ac:dyDescent="0.25">
      <c r="A737" s="14" t="s">
        <v>1505</v>
      </c>
      <c r="B737" s="14" t="s">
        <v>3063</v>
      </c>
      <c r="C737" s="14" t="s">
        <v>3064</v>
      </c>
      <c r="D737" s="16">
        <v>45859</v>
      </c>
      <c r="E737" s="16"/>
      <c r="F737" s="14" t="s">
        <v>3065</v>
      </c>
      <c r="G737" s="14" t="s">
        <v>3577</v>
      </c>
      <c r="H737" s="14" t="s">
        <v>2678</v>
      </c>
      <c r="I737" s="15">
        <v>678.65</v>
      </c>
      <c r="J737" s="77">
        <v>4</v>
      </c>
      <c r="K737" s="92"/>
    </row>
    <row r="738" spans="1:11" ht="20" x14ac:dyDescent="0.25">
      <c r="A738" s="14" t="s">
        <v>1505</v>
      </c>
      <c r="B738" s="14" t="s">
        <v>3066</v>
      </c>
      <c r="C738" s="14" t="s">
        <v>3067</v>
      </c>
      <c r="D738" s="16">
        <v>45859</v>
      </c>
      <c r="E738" s="16"/>
      <c r="F738" s="14" t="s">
        <v>3068</v>
      </c>
      <c r="G738" s="14" t="s">
        <v>3577</v>
      </c>
      <c r="H738" s="14" t="s">
        <v>2678</v>
      </c>
      <c r="I738" s="15">
        <v>125.95</v>
      </c>
      <c r="J738" s="77">
        <v>4</v>
      </c>
      <c r="K738" s="92"/>
    </row>
    <row r="739" spans="1:11" ht="12.5" x14ac:dyDescent="0.25">
      <c r="A739" s="14" t="s">
        <v>1505</v>
      </c>
      <c r="B739" s="14" t="s">
        <v>3069</v>
      </c>
      <c r="C739" s="14" t="s">
        <v>3070</v>
      </c>
      <c r="D739" s="16">
        <v>45859</v>
      </c>
      <c r="E739" s="16"/>
      <c r="F739" s="14" t="s">
        <v>3071</v>
      </c>
      <c r="G739" s="14" t="s">
        <v>3569</v>
      </c>
      <c r="H739" s="14" t="s">
        <v>1727</v>
      </c>
      <c r="I739" s="15">
        <v>27.8</v>
      </c>
      <c r="J739" s="77">
        <v>3</v>
      </c>
      <c r="K739" s="92"/>
    </row>
    <row r="740" spans="1:11" ht="20" x14ac:dyDescent="0.25">
      <c r="A740" s="14" t="s">
        <v>1505</v>
      </c>
      <c r="B740" s="14" t="s">
        <v>3072</v>
      </c>
      <c r="C740" s="14" t="s">
        <v>2312</v>
      </c>
      <c r="D740" s="16">
        <v>45869</v>
      </c>
      <c r="E740" s="16"/>
      <c r="F740" s="14" t="s">
        <v>3073</v>
      </c>
      <c r="G740" s="14" t="s">
        <v>3523</v>
      </c>
      <c r="H740" s="14" t="s">
        <v>1564</v>
      </c>
      <c r="I740" s="15">
        <v>360</v>
      </c>
      <c r="J740" s="77">
        <v>2</v>
      </c>
      <c r="K740" s="92"/>
    </row>
    <row r="741" spans="1:11" ht="20" x14ac:dyDescent="0.25">
      <c r="A741" s="14" t="s">
        <v>1505</v>
      </c>
      <c r="B741" s="14" t="s">
        <v>3074</v>
      </c>
      <c r="C741" s="14" t="s">
        <v>3075</v>
      </c>
      <c r="D741" s="16">
        <v>45869</v>
      </c>
      <c r="E741" s="16"/>
      <c r="F741" s="14" t="s">
        <v>3076</v>
      </c>
      <c r="G741" s="14" t="s">
        <v>3537</v>
      </c>
      <c r="H741" s="14" t="s">
        <v>1615</v>
      </c>
      <c r="I741" s="15">
        <v>180</v>
      </c>
      <c r="J741" s="77">
        <v>2</v>
      </c>
      <c r="K741" s="92"/>
    </row>
    <row r="742" spans="1:11" ht="20" x14ac:dyDescent="0.25">
      <c r="A742" s="14" t="s">
        <v>1505</v>
      </c>
      <c r="B742" s="14" t="s">
        <v>3077</v>
      </c>
      <c r="C742" s="14" t="s">
        <v>3078</v>
      </c>
      <c r="D742" s="16">
        <v>45869</v>
      </c>
      <c r="E742" s="16"/>
      <c r="F742" s="14" t="s">
        <v>3079</v>
      </c>
      <c r="G742" s="14" t="s">
        <v>3575</v>
      </c>
      <c r="H742" s="14" t="s">
        <v>3080</v>
      </c>
      <c r="I742" s="15">
        <v>500</v>
      </c>
      <c r="J742" s="77">
        <v>2</v>
      </c>
      <c r="K742" s="92"/>
    </row>
    <row r="743" spans="1:11" ht="20" x14ac:dyDescent="0.25">
      <c r="A743" s="14" t="s">
        <v>1505</v>
      </c>
      <c r="B743" s="14" t="s">
        <v>3081</v>
      </c>
      <c r="C743" s="14" t="s">
        <v>1889</v>
      </c>
      <c r="D743" s="16">
        <v>45861</v>
      </c>
      <c r="E743" s="16"/>
      <c r="F743" s="14" t="s">
        <v>2513</v>
      </c>
      <c r="G743" s="14" t="s">
        <v>3588</v>
      </c>
      <c r="H743" s="14" t="s">
        <v>1691</v>
      </c>
      <c r="I743" s="15">
        <v>450</v>
      </c>
      <c r="J743" s="77">
        <v>2</v>
      </c>
      <c r="K743" s="92"/>
    </row>
    <row r="744" spans="1:11" ht="30" x14ac:dyDescent="0.25">
      <c r="A744" s="14" t="s">
        <v>1505</v>
      </c>
      <c r="B744" s="14" t="s">
        <v>3082</v>
      </c>
      <c r="C744" s="14" t="s">
        <v>3083</v>
      </c>
      <c r="D744" s="16">
        <v>45861</v>
      </c>
      <c r="E744" s="16"/>
      <c r="F744" s="14" t="s">
        <v>3084</v>
      </c>
      <c r="G744" s="14" t="s">
        <v>3627</v>
      </c>
      <c r="H744" s="14" t="s">
        <v>2405</v>
      </c>
      <c r="I744" s="15">
        <v>726.93</v>
      </c>
      <c r="J744" s="77">
        <v>3</v>
      </c>
      <c r="K744" s="92"/>
    </row>
    <row r="745" spans="1:11" ht="20" x14ac:dyDescent="0.25">
      <c r="A745" s="14" t="s">
        <v>1505</v>
      </c>
      <c r="B745" s="14" t="s">
        <v>3085</v>
      </c>
      <c r="C745" s="14" t="s">
        <v>3086</v>
      </c>
      <c r="D745" s="16">
        <v>45861</v>
      </c>
      <c r="E745" s="16"/>
      <c r="F745" s="14" t="s">
        <v>3087</v>
      </c>
      <c r="G745" s="14" t="s">
        <v>3581</v>
      </c>
      <c r="H745" s="14" t="s">
        <v>1820</v>
      </c>
      <c r="I745" s="15">
        <v>2527.04</v>
      </c>
      <c r="J745" s="77">
        <v>3</v>
      </c>
      <c r="K745" s="92"/>
    </row>
    <row r="746" spans="1:11" ht="20" x14ac:dyDescent="0.25">
      <c r="A746" s="14" t="s">
        <v>1505</v>
      </c>
      <c r="B746" s="14" t="s">
        <v>3088</v>
      </c>
      <c r="C746" s="14" t="s">
        <v>3089</v>
      </c>
      <c r="D746" s="16">
        <v>45861</v>
      </c>
      <c r="E746" s="16"/>
      <c r="F746" s="14" t="s">
        <v>3090</v>
      </c>
      <c r="G746" s="14" t="s">
        <v>3688</v>
      </c>
      <c r="H746" s="14" t="s">
        <v>3091</v>
      </c>
      <c r="I746" s="15">
        <v>1400</v>
      </c>
      <c r="J746" s="77">
        <v>3</v>
      </c>
      <c r="K746" s="92"/>
    </row>
    <row r="747" spans="1:11" ht="20" x14ac:dyDescent="0.25">
      <c r="A747" s="14" t="s">
        <v>1505</v>
      </c>
      <c r="B747" s="14" t="s">
        <v>3092</v>
      </c>
      <c r="C747" s="14" t="s">
        <v>3093</v>
      </c>
      <c r="D747" s="16">
        <v>45869</v>
      </c>
      <c r="E747" s="16"/>
      <c r="F747" s="14" t="s">
        <v>3094</v>
      </c>
      <c r="G747" s="14" t="s">
        <v>3689</v>
      </c>
      <c r="H747" s="14" t="s">
        <v>3095</v>
      </c>
      <c r="I747" s="15">
        <v>861</v>
      </c>
      <c r="J747" s="77">
        <v>3</v>
      </c>
      <c r="K747" s="92"/>
    </row>
    <row r="748" spans="1:11" ht="20" x14ac:dyDescent="0.25">
      <c r="A748" s="14" t="s">
        <v>1505</v>
      </c>
      <c r="B748" s="14" t="s">
        <v>3096</v>
      </c>
      <c r="C748" s="14" t="s">
        <v>1889</v>
      </c>
      <c r="D748" s="16">
        <v>45869</v>
      </c>
      <c r="E748" s="16"/>
      <c r="F748" s="14" t="s">
        <v>2513</v>
      </c>
      <c r="G748" s="14" t="s">
        <v>3515</v>
      </c>
      <c r="H748" s="14" t="s">
        <v>1539</v>
      </c>
      <c r="I748" s="15">
        <v>400</v>
      </c>
      <c r="J748" s="77">
        <v>2</v>
      </c>
      <c r="K748" s="92"/>
    </row>
    <row r="749" spans="1:11" ht="20" x14ac:dyDescent="0.25">
      <c r="A749" s="14" t="s">
        <v>1505</v>
      </c>
      <c r="B749" s="14" t="s">
        <v>1886</v>
      </c>
      <c r="C749" s="14" t="s">
        <v>3097</v>
      </c>
      <c r="D749" s="16">
        <v>45869</v>
      </c>
      <c r="E749" s="16"/>
      <c r="F749" s="14" t="s">
        <v>3098</v>
      </c>
      <c r="G749" s="14" t="s">
        <v>3690</v>
      </c>
      <c r="H749" s="14" t="s">
        <v>3099</v>
      </c>
      <c r="I749" s="15">
        <v>7.23</v>
      </c>
      <c r="J749" s="77">
        <v>2</v>
      </c>
      <c r="K749" s="92"/>
    </row>
    <row r="750" spans="1:11" ht="30" x14ac:dyDescent="0.25">
      <c r="A750" s="14" t="s">
        <v>1505</v>
      </c>
      <c r="B750" s="14" t="s">
        <v>3100</v>
      </c>
      <c r="C750" s="14" t="s">
        <v>3101</v>
      </c>
      <c r="D750" s="16">
        <v>45861</v>
      </c>
      <c r="E750" s="16"/>
      <c r="F750" s="14" t="s">
        <v>3102</v>
      </c>
      <c r="G750" s="14" t="s">
        <v>3566</v>
      </c>
      <c r="H750" s="14" t="s">
        <v>3103</v>
      </c>
      <c r="I750" s="15">
        <v>2250</v>
      </c>
      <c r="J750" s="77">
        <v>3</v>
      </c>
      <c r="K750" s="92"/>
    </row>
    <row r="751" spans="1:11" ht="20" x14ac:dyDescent="0.25">
      <c r="A751" s="14" t="s">
        <v>1505</v>
      </c>
      <c r="B751" s="14" t="s">
        <v>3104</v>
      </c>
      <c r="C751" s="14" t="s">
        <v>3105</v>
      </c>
      <c r="D751" s="16">
        <v>45869</v>
      </c>
      <c r="E751" s="16"/>
      <c r="F751" s="14" t="s">
        <v>3106</v>
      </c>
      <c r="G751" s="14" t="s">
        <v>3691</v>
      </c>
      <c r="H751" s="14" t="s">
        <v>3107</v>
      </c>
      <c r="I751" s="15">
        <v>300</v>
      </c>
      <c r="J751" s="77">
        <v>3</v>
      </c>
      <c r="K751" s="92"/>
    </row>
    <row r="752" spans="1:11" ht="20" x14ac:dyDescent="0.25">
      <c r="A752" s="14" t="s">
        <v>1505</v>
      </c>
      <c r="B752" s="14" t="s">
        <v>3108</v>
      </c>
      <c r="C752" s="14" t="s">
        <v>1566</v>
      </c>
      <c r="D752" s="16">
        <v>45869</v>
      </c>
      <c r="E752" s="16"/>
      <c r="F752" s="14" t="s">
        <v>3109</v>
      </c>
      <c r="G752" s="14" t="s">
        <v>3692</v>
      </c>
      <c r="H752" s="14" t="s">
        <v>3110</v>
      </c>
      <c r="I752" s="15">
        <v>180</v>
      </c>
      <c r="J752" s="77">
        <v>3</v>
      </c>
      <c r="K752" s="92"/>
    </row>
    <row r="753" spans="1:11" ht="20" x14ac:dyDescent="0.25">
      <c r="A753" s="14" t="s">
        <v>1505</v>
      </c>
      <c r="B753" s="14" t="s">
        <v>3111</v>
      </c>
      <c r="C753" s="14" t="s">
        <v>1889</v>
      </c>
      <c r="D753" s="16">
        <v>45869</v>
      </c>
      <c r="E753" s="16"/>
      <c r="F753" s="14" t="s">
        <v>2844</v>
      </c>
      <c r="G753" s="14" t="s">
        <v>3669</v>
      </c>
      <c r="H753" s="14" t="s">
        <v>2008</v>
      </c>
      <c r="I753" s="15">
        <v>300</v>
      </c>
      <c r="J753" s="77">
        <v>2</v>
      </c>
      <c r="K753" s="92"/>
    </row>
    <row r="754" spans="1:11" ht="20" x14ac:dyDescent="0.25">
      <c r="A754" s="14" t="s">
        <v>1505</v>
      </c>
      <c r="B754" s="14" t="s">
        <v>3112</v>
      </c>
      <c r="C754" s="14" t="s">
        <v>1624</v>
      </c>
      <c r="D754" s="16">
        <v>45869</v>
      </c>
      <c r="E754" s="16"/>
      <c r="F754" s="14" t="s">
        <v>3113</v>
      </c>
      <c r="G754" s="14" t="s">
        <v>3693</v>
      </c>
      <c r="H754" s="14" t="s">
        <v>3114</v>
      </c>
      <c r="I754" s="15">
        <v>141.4</v>
      </c>
      <c r="J754" s="77">
        <v>3</v>
      </c>
      <c r="K754" s="92"/>
    </row>
    <row r="755" spans="1:11" ht="20" x14ac:dyDescent="0.25">
      <c r="A755" s="14" t="s">
        <v>1505</v>
      </c>
      <c r="B755" s="14" t="s">
        <v>3115</v>
      </c>
      <c r="C755" s="14" t="s">
        <v>3116</v>
      </c>
      <c r="D755" s="16">
        <v>45869</v>
      </c>
      <c r="E755" s="16"/>
      <c r="F755" s="14" t="s">
        <v>3117</v>
      </c>
      <c r="G755" s="14" t="s">
        <v>3694</v>
      </c>
      <c r="H755" s="14" t="s">
        <v>3118</v>
      </c>
      <c r="I755" s="15">
        <v>121.2</v>
      </c>
      <c r="J755" s="77">
        <v>3</v>
      </c>
      <c r="K755" s="92"/>
    </row>
    <row r="756" spans="1:11" ht="20" x14ac:dyDescent="0.25">
      <c r="A756" s="14" t="s">
        <v>1505</v>
      </c>
      <c r="B756" s="14" t="s">
        <v>3119</v>
      </c>
      <c r="C756" s="14" t="s">
        <v>3120</v>
      </c>
      <c r="D756" s="16">
        <v>45869</v>
      </c>
      <c r="E756" s="16"/>
      <c r="F756" s="14" t="s">
        <v>3121</v>
      </c>
      <c r="G756" s="14" t="s">
        <v>3652</v>
      </c>
      <c r="H756" s="14" t="s">
        <v>2699</v>
      </c>
      <c r="I756" s="15">
        <v>644</v>
      </c>
      <c r="J756" s="77">
        <v>3</v>
      </c>
      <c r="K756" s="92"/>
    </row>
    <row r="757" spans="1:11" ht="20" x14ac:dyDescent="0.25">
      <c r="A757" s="14" t="s">
        <v>1505</v>
      </c>
      <c r="B757" s="14" t="s">
        <v>3122</v>
      </c>
      <c r="C757" s="14" t="s">
        <v>3123</v>
      </c>
      <c r="D757" s="16">
        <v>45869</v>
      </c>
      <c r="E757" s="16"/>
      <c r="F757" s="14" t="s">
        <v>3124</v>
      </c>
      <c r="G757" s="14" t="s">
        <v>3675</v>
      </c>
      <c r="H757" s="14" t="s">
        <v>3125</v>
      </c>
      <c r="I757" s="15">
        <v>313.3</v>
      </c>
      <c r="J757" s="77">
        <v>3</v>
      </c>
      <c r="K757" s="92"/>
    </row>
    <row r="758" spans="1:11" ht="20" x14ac:dyDescent="0.25">
      <c r="A758" s="14" t="s">
        <v>1505</v>
      </c>
      <c r="B758" s="14" t="s">
        <v>3126</v>
      </c>
      <c r="C758" s="14" t="s">
        <v>2993</v>
      </c>
      <c r="D758" s="16">
        <v>45869</v>
      </c>
      <c r="E758" s="16"/>
      <c r="F758" s="14" t="s">
        <v>3127</v>
      </c>
      <c r="G758" s="14" t="s">
        <v>3695</v>
      </c>
      <c r="H758" s="14" t="s">
        <v>3128</v>
      </c>
      <c r="I758" s="15">
        <v>88.2</v>
      </c>
      <c r="J758" s="77">
        <v>3</v>
      </c>
      <c r="K758" s="92"/>
    </row>
    <row r="759" spans="1:11" ht="20" x14ac:dyDescent="0.25">
      <c r="A759" s="14" t="s">
        <v>1505</v>
      </c>
      <c r="B759" s="14" t="s">
        <v>3129</v>
      </c>
      <c r="C759" s="14" t="s">
        <v>3130</v>
      </c>
      <c r="D759" s="16">
        <v>45869</v>
      </c>
      <c r="E759" s="16"/>
      <c r="F759" s="14" t="s">
        <v>3131</v>
      </c>
      <c r="G759" s="14" t="s">
        <v>3601</v>
      </c>
      <c r="H759" s="14" t="s">
        <v>2159</v>
      </c>
      <c r="I759" s="15">
        <v>277.89999999999998</v>
      </c>
      <c r="J759" s="77">
        <v>3</v>
      </c>
      <c r="K759" s="92"/>
    </row>
    <row r="760" spans="1:11" ht="20" x14ac:dyDescent="0.25">
      <c r="A760" s="14" t="s">
        <v>1505</v>
      </c>
      <c r="B760" s="14" t="s">
        <v>3132</v>
      </c>
      <c r="C760" s="14" t="s">
        <v>3133</v>
      </c>
      <c r="D760" s="16">
        <v>45869</v>
      </c>
      <c r="E760" s="16"/>
      <c r="F760" s="14" t="s">
        <v>3134</v>
      </c>
      <c r="G760" s="14" t="s">
        <v>3618</v>
      </c>
      <c r="H760" s="14" t="s">
        <v>2321</v>
      </c>
      <c r="I760" s="15">
        <v>508.1</v>
      </c>
      <c r="J760" s="77">
        <v>3</v>
      </c>
      <c r="K760" s="92"/>
    </row>
    <row r="761" spans="1:11" ht="20" x14ac:dyDescent="0.25">
      <c r="A761" s="14" t="s">
        <v>1505</v>
      </c>
      <c r="B761" s="14" t="s">
        <v>3135</v>
      </c>
      <c r="C761" s="14" t="s">
        <v>3136</v>
      </c>
      <c r="D761" s="16">
        <v>45869</v>
      </c>
      <c r="E761" s="16"/>
      <c r="F761" s="14" t="s">
        <v>3137</v>
      </c>
      <c r="G761" s="14" t="s">
        <v>3696</v>
      </c>
      <c r="H761" s="14" t="s">
        <v>3138</v>
      </c>
      <c r="I761" s="15">
        <v>569.70000000000005</v>
      </c>
      <c r="J761" s="77">
        <v>3</v>
      </c>
      <c r="K761" s="92"/>
    </row>
    <row r="762" spans="1:11" ht="20" x14ac:dyDescent="0.25">
      <c r="A762" s="14" t="s">
        <v>1505</v>
      </c>
      <c r="B762" s="14" t="s">
        <v>3139</v>
      </c>
      <c r="C762" s="14" t="s">
        <v>3140</v>
      </c>
      <c r="D762" s="16">
        <v>45869</v>
      </c>
      <c r="E762" s="16"/>
      <c r="F762" s="14" t="s">
        <v>3141</v>
      </c>
      <c r="G762" s="14" t="s">
        <v>3604</v>
      </c>
      <c r="H762" s="14" t="s">
        <v>2227</v>
      </c>
      <c r="I762" s="15">
        <v>984</v>
      </c>
      <c r="J762" s="77">
        <v>3</v>
      </c>
      <c r="K762" s="92"/>
    </row>
    <row r="763" spans="1:11" ht="20" x14ac:dyDescent="0.25">
      <c r="A763" s="14" t="s">
        <v>1505</v>
      </c>
      <c r="B763" s="14" t="s">
        <v>3142</v>
      </c>
      <c r="C763" s="14" t="s">
        <v>1721</v>
      </c>
      <c r="D763" s="16">
        <v>45869</v>
      </c>
      <c r="E763" s="16"/>
      <c r="F763" s="14" t="s">
        <v>3143</v>
      </c>
      <c r="G763" s="14" t="s">
        <v>3697</v>
      </c>
      <c r="H763" s="14" t="s">
        <v>3144</v>
      </c>
      <c r="I763" s="15">
        <v>680</v>
      </c>
      <c r="J763" s="77">
        <v>2</v>
      </c>
      <c r="K763" s="92"/>
    </row>
    <row r="764" spans="1:11" ht="20" x14ac:dyDescent="0.25">
      <c r="A764" s="14" t="s">
        <v>1505</v>
      </c>
      <c r="B764" s="14" t="s">
        <v>3145</v>
      </c>
      <c r="C764" s="14" t="s">
        <v>2877</v>
      </c>
      <c r="D764" s="16">
        <v>45869</v>
      </c>
      <c r="E764" s="16"/>
      <c r="F764" s="14" t="s">
        <v>3146</v>
      </c>
      <c r="G764" s="14" t="s">
        <v>3626</v>
      </c>
      <c r="H764" s="14" t="s">
        <v>2401</v>
      </c>
      <c r="I764" s="15">
        <v>234.6</v>
      </c>
      <c r="J764" s="77">
        <v>3</v>
      </c>
      <c r="K764" s="92"/>
    </row>
    <row r="765" spans="1:11" ht="20" x14ac:dyDescent="0.25">
      <c r="A765" s="14" t="s">
        <v>1505</v>
      </c>
      <c r="B765" s="14" t="s">
        <v>3147</v>
      </c>
      <c r="C765" s="14" t="s">
        <v>2407</v>
      </c>
      <c r="D765" s="16">
        <v>45869</v>
      </c>
      <c r="E765" s="16"/>
      <c r="F765" s="14" t="s">
        <v>3148</v>
      </c>
      <c r="G765" s="14" t="s">
        <v>3617</v>
      </c>
      <c r="H765" s="14" t="s">
        <v>2318</v>
      </c>
      <c r="I765" s="15">
        <v>100.68</v>
      </c>
      <c r="J765" s="77">
        <v>3</v>
      </c>
      <c r="K765" s="92"/>
    </row>
    <row r="766" spans="1:11" ht="20" x14ac:dyDescent="0.25">
      <c r="A766" s="14" t="s">
        <v>1505</v>
      </c>
      <c r="B766" s="14" t="s">
        <v>3149</v>
      </c>
      <c r="C766" s="14" t="s">
        <v>3150</v>
      </c>
      <c r="D766" s="16">
        <v>45869</v>
      </c>
      <c r="E766" s="16"/>
      <c r="F766" s="14" t="s">
        <v>3151</v>
      </c>
      <c r="G766" s="14" t="s">
        <v>3509</v>
      </c>
      <c r="H766" s="14" t="s">
        <v>1517</v>
      </c>
      <c r="I766" s="15">
        <v>196.71</v>
      </c>
      <c r="J766" s="77">
        <v>4</v>
      </c>
      <c r="K766" s="92"/>
    </row>
    <row r="767" spans="1:11" ht="20" x14ac:dyDescent="0.25">
      <c r="A767" s="14" t="s">
        <v>1505</v>
      </c>
      <c r="B767" s="14" t="s">
        <v>3152</v>
      </c>
      <c r="C767" s="14" t="s">
        <v>3153</v>
      </c>
      <c r="D767" s="16">
        <v>45869</v>
      </c>
      <c r="E767" s="16"/>
      <c r="F767" s="14" t="s">
        <v>2844</v>
      </c>
      <c r="G767" s="14" t="s">
        <v>3564</v>
      </c>
      <c r="H767" s="14" t="s">
        <v>1704</v>
      </c>
      <c r="I767" s="15">
        <v>500</v>
      </c>
      <c r="J767" s="77">
        <v>2</v>
      </c>
      <c r="K767" s="92"/>
    </row>
    <row r="768" spans="1:11" ht="50" x14ac:dyDescent="0.25">
      <c r="A768" s="14" t="s">
        <v>1505</v>
      </c>
      <c r="B768" s="14" t="s">
        <v>3154</v>
      </c>
      <c r="C768" s="14" t="s">
        <v>3812</v>
      </c>
      <c r="D768" s="16">
        <v>45839</v>
      </c>
      <c r="E768" s="16"/>
      <c r="F768" s="14" t="s">
        <v>3155</v>
      </c>
      <c r="G768" s="14"/>
      <c r="H768" s="14" t="s">
        <v>1599</v>
      </c>
      <c r="I768" s="15">
        <v>2389.62</v>
      </c>
      <c r="J768" s="77">
        <v>3</v>
      </c>
      <c r="K768" s="92"/>
    </row>
    <row r="769" spans="1:11" ht="20" x14ac:dyDescent="0.25">
      <c r="A769" s="14" t="s">
        <v>1505</v>
      </c>
      <c r="B769" s="14" t="s">
        <v>3154</v>
      </c>
      <c r="C769" s="14" t="s">
        <v>3813</v>
      </c>
      <c r="D769" s="16">
        <v>45847</v>
      </c>
      <c r="E769" s="16"/>
      <c r="F769" s="14" t="s">
        <v>3156</v>
      </c>
      <c r="G769" s="14"/>
      <c r="H769" s="14" t="s">
        <v>1599</v>
      </c>
      <c r="I769" s="15">
        <v>118.2</v>
      </c>
      <c r="J769" s="77">
        <v>2</v>
      </c>
      <c r="K769" s="92"/>
    </row>
    <row r="770" spans="1:11" ht="20" x14ac:dyDescent="0.25">
      <c r="A770" s="14" t="s">
        <v>1505</v>
      </c>
      <c r="B770" s="14" t="s">
        <v>3154</v>
      </c>
      <c r="C770" s="14" t="s">
        <v>3814</v>
      </c>
      <c r="D770" s="16">
        <v>45839</v>
      </c>
      <c r="E770" s="16"/>
      <c r="F770" s="14" t="s">
        <v>3157</v>
      </c>
      <c r="G770" s="14"/>
      <c r="H770" s="14" t="s">
        <v>3158</v>
      </c>
      <c r="I770" s="15">
        <v>500</v>
      </c>
      <c r="J770" s="77">
        <v>3</v>
      </c>
      <c r="K770" s="92"/>
    </row>
    <row r="771" spans="1:11" ht="20" x14ac:dyDescent="0.25">
      <c r="A771" s="14" t="s">
        <v>1505</v>
      </c>
      <c r="B771" s="14" t="s">
        <v>3154</v>
      </c>
      <c r="C771" s="14" t="s">
        <v>3815</v>
      </c>
      <c r="D771" s="16">
        <v>45839</v>
      </c>
      <c r="E771" s="16"/>
      <c r="F771" s="14" t="s">
        <v>3157</v>
      </c>
      <c r="G771" s="14"/>
      <c r="H771" s="14" t="s">
        <v>3159</v>
      </c>
      <c r="I771" s="15">
        <v>500</v>
      </c>
      <c r="J771" s="77">
        <v>3</v>
      </c>
      <c r="K771" s="92"/>
    </row>
    <row r="772" spans="1:11" ht="20" x14ac:dyDescent="0.25">
      <c r="A772" s="14" t="s">
        <v>1505</v>
      </c>
      <c r="B772" s="14" t="s">
        <v>3154</v>
      </c>
      <c r="C772" s="14" t="s">
        <v>3816</v>
      </c>
      <c r="D772" s="16">
        <v>45839</v>
      </c>
      <c r="E772" s="16"/>
      <c r="F772" s="14" t="s">
        <v>3157</v>
      </c>
      <c r="G772" s="14"/>
      <c r="H772" s="14" t="s">
        <v>3160</v>
      </c>
      <c r="I772" s="15">
        <v>500</v>
      </c>
      <c r="J772" s="77">
        <v>3</v>
      </c>
      <c r="K772" s="92"/>
    </row>
    <row r="773" spans="1:11" ht="20" x14ac:dyDescent="0.25">
      <c r="A773" s="14" t="s">
        <v>1505</v>
      </c>
      <c r="B773" s="14" t="s">
        <v>3154</v>
      </c>
      <c r="C773" s="14" t="s">
        <v>3817</v>
      </c>
      <c r="D773" s="16">
        <v>45839</v>
      </c>
      <c r="E773" s="16"/>
      <c r="F773" s="14" t="s">
        <v>3157</v>
      </c>
      <c r="G773" s="14"/>
      <c r="H773" s="14" t="s">
        <v>3161</v>
      </c>
      <c r="I773" s="15">
        <v>500</v>
      </c>
      <c r="J773" s="77">
        <v>3</v>
      </c>
      <c r="K773" s="92"/>
    </row>
    <row r="774" spans="1:11" ht="30" x14ac:dyDescent="0.25">
      <c r="A774" s="14" t="s">
        <v>1505</v>
      </c>
      <c r="B774" s="14" t="s">
        <v>3154</v>
      </c>
      <c r="C774" s="14" t="s">
        <v>3818</v>
      </c>
      <c r="D774" s="16">
        <v>45848</v>
      </c>
      <c r="E774" s="16"/>
      <c r="F774" s="14" t="s">
        <v>3162</v>
      </c>
      <c r="G774" s="14"/>
      <c r="H774" s="14" t="s">
        <v>3163</v>
      </c>
      <c r="I774" s="15">
        <v>315.88</v>
      </c>
      <c r="J774" s="77">
        <v>3</v>
      </c>
      <c r="K774" s="92"/>
    </row>
    <row r="775" spans="1:11" ht="40" x14ac:dyDescent="0.25">
      <c r="A775" s="14" t="s">
        <v>1505</v>
      </c>
      <c r="B775" s="14" t="s">
        <v>3154</v>
      </c>
      <c r="C775" s="14" t="s">
        <v>3819</v>
      </c>
      <c r="D775" s="16">
        <v>45848</v>
      </c>
      <c r="E775" s="16"/>
      <c r="F775" s="14" t="s">
        <v>3164</v>
      </c>
      <c r="G775" s="14"/>
      <c r="H775" s="14" t="s">
        <v>3163</v>
      </c>
      <c r="I775" s="15">
        <v>326.05</v>
      </c>
      <c r="J775" s="77">
        <v>3</v>
      </c>
      <c r="K775" s="92"/>
    </row>
    <row r="776" spans="1:11" ht="40" x14ac:dyDescent="0.25">
      <c r="A776" s="14" t="s">
        <v>1505</v>
      </c>
      <c r="B776" s="14" t="s">
        <v>3154</v>
      </c>
      <c r="C776" s="14" t="s">
        <v>3820</v>
      </c>
      <c r="D776" s="16">
        <v>45868</v>
      </c>
      <c r="E776" s="16"/>
      <c r="F776" s="14" t="s">
        <v>3165</v>
      </c>
      <c r="G776" s="14"/>
      <c r="H776" s="14" t="s">
        <v>1599</v>
      </c>
      <c r="I776" s="15">
        <v>538.92999999999995</v>
      </c>
      <c r="J776" s="77">
        <v>3</v>
      </c>
      <c r="K776" s="92"/>
    </row>
    <row r="777" spans="1:11" ht="12.5" x14ac:dyDescent="0.25">
      <c r="A777" s="14" t="s">
        <v>1505</v>
      </c>
      <c r="B777" s="14" t="s">
        <v>3154</v>
      </c>
      <c r="C777" s="14" t="s">
        <v>3821</v>
      </c>
      <c r="D777" s="16">
        <v>45854</v>
      </c>
      <c r="E777" s="16"/>
      <c r="F777" s="14" t="s">
        <v>3166</v>
      </c>
      <c r="G777" s="14"/>
      <c r="H777" s="14" t="s">
        <v>3167</v>
      </c>
      <c r="I777" s="15">
        <v>1002.77</v>
      </c>
      <c r="J777" s="77">
        <v>3</v>
      </c>
      <c r="K777" s="92"/>
    </row>
    <row r="778" spans="1:11" ht="20" x14ac:dyDescent="0.25">
      <c r="A778" s="14" t="s">
        <v>1505</v>
      </c>
      <c r="B778" s="14" t="s">
        <v>3154</v>
      </c>
      <c r="C778" s="14" t="s">
        <v>1809</v>
      </c>
      <c r="D778" s="16">
        <v>45869</v>
      </c>
      <c r="E778" s="16"/>
      <c r="F778" s="14" t="s">
        <v>3168</v>
      </c>
      <c r="G778" s="14"/>
      <c r="H778" s="14" t="s">
        <v>3169</v>
      </c>
      <c r="I778" s="15">
        <v>13174.78</v>
      </c>
      <c r="J778" s="77">
        <v>4</v>
      </c>
      <c r="K778" s="92"/>
    </row>
    <row r="779" spans="1:11" ht="20" x14ac:dyDescent="0.25">
      <c r="A779" s="14" t="s">
        <v>1505</v>
      </c>
      <c r="B779" s="14" t="s">
        <v>3154</v>
      </c>
      <c r="C779" s="14" t="s">
        <v>1827</v>
      </c>
      <c r="D779" s="16">
        <v>45869</v>
      </c>
      <c r="E779" s="16"/>
      <c r="F779" s="14" t="s">
        <v>3170</v>
      </c>
      <c r="G779" s="14"/>
      <c r="H779" s="14" t="s">
        <v>3171</v>
      </c>
      <c r="I779" s="15">
        <v>11136.64</v>
      </c>
      <c r="J779" s="77">
        <v>4</v>
      </c>
      <c r="K779" s="92"/>
    </row>
    <row r="780" spans="1:11" ht="20" x14ac:dyDescent="0.25">
      <c r="A780" s="14" t="s">
        <v>1505</v>
      </c>
      <c r="B780" s="14" t="s">
        <v>3154</v>
      </c>
      <c r="C780" s="14" t="s">
        <v>1809</v>
      </c>
      <c r="D780" s="16">
        <v>45869</v>
      </c>
      <c r="E780" s="16"/>
      <c r="F780" s="14" t="s">
        <v>3172</v>
      </c>
      <c r="G780" s="14"/>
      <c r="H780" s="14" t="s">
        <v>3171</v>
      </c>
      <c r="I780" s="15">
        <v>12132.5</v>
      </c>
      <c r="J780" s="77">
        <v>4</v>
      </c>
      <c r="K780" s="92"/>
    </row>
    <row r="781" spans="1:11" ht="20" x14ac:dyDescent="0.25">
      <c r="A781" s="14" t="s">
        <v>1505</v>
      </c>
      <c r="B781" s="14" t="s">
        <v>3154</v>
      </c>
      <c r="C781" s="14" t="s">
        <v>1809</v>
      </c>
      <c r="D781" s="16">
        <v>45869</v>
      </c>
      <c r="E781" s="16"/>
      <c r="F781" s="14" t="s">
        <v>3173</v>
      </c>
      <c r="G781" s="14"/>
      <c r="H781" s="14" t="s">
        <v>3174</v>
      </c>
      <c r="I781" s="15">
        <v>2497.6999999999998</v>
      </c>
      <c r="J781" s="77">
        <v>2</v>
      </c>
      <c r="K781" s="92"/>
    </row>
    <row r="782" spans="1:11" ht="30" x14ac:dyDescent="0.25">
      <c r="A782" s="14" t="s">
        <v>1505</v>
      </c>
      <c r="B782" s="14" t="s">
        <v>3154</v>
      </c>
      <c r="C782" s="14" t="s">
        <v>1809</v>
      </c>
      <c r="D782" s="16">
        <v>45869</v>
      </c>
      <c r="E782" s="16"/>
      <c r="F782" s="14" t="s">
        <v>3822</v>
      </c>
      <c r="G782" s="14"/>
      <c r="H782" s="14" t="s">
        <v>3175</v>
      </c>
      <c r="I782" s="15">
        <v>495.4</v>
      </c>
      <c r="J782" s="77">
        <v>3</v>
      </c>
      <c r="K782" s="92"/>
    </row>
    <row r="783" spans="1:11" ht="20" x14ac:dyDescent="0.25">
      <c r="A783" s="14" t="s">
        <v>1505</v>
      </c>
      <c r="B783" s="14" t="s">
        <v>3154</v>
      </c>
      <c r="C783" s="14" t="s">
        <v>1809</v>
      </c>
      <c r="D783" s="16">
        <v>45869</v>
      </c>
      <c r="E783" s="16"/>
      <c r="F783" s="14" t="s">
        <v>3176</v>
      </c>
      <c r="G783" s="14"/>
      <c r="H783" s="14" t="s">
        <v>3177</v>
      </c>
      <c r="I783" s="15">
        <v>1947.86</v>
      </c>
      <c r="J783" s="77">
        <v>2</v>
      </c>
      <c r="K783" s="92"/>
    </row>
    <row r="784" spans="1:11" ht="30" x14ac:dyDescent="0.25">
      <c r="A784" s="14" t="s">
        <v>1505</v>
      </c>
      <c r="B784" s="14" t="s">
        <v>3178</v>
      </c>
      <c r="C784" s="14" t="s">
        <v>3179</v>
      </c>
      <c r="D784" s="16">
        <v>45869</v>
      </c>
      <c r="E784" s="16"/>
      <c r="F784" s="14" t="s">
        <v>3180</v>
      </c>
      <c r="G784" s="14"/>
      <c r="H784" s="14" t="s">
        <v>3181</v>
      </c>
      <c r="I784" s="15">
        <v>5000</v>
      </c>
      <c r="J784" s="77">
        <v>3</v>
      </c>
      <c r="K784" s="92"/>
    </row>
    <row r="785" spans="1:11" ht="30" x14ac:dyDescent="0.25">
      <c r="A785" s="14" t="s">
        <v>1505</v>
      </c>
      <c r="B785" s="14" t="s">
        <v>3182</v>
      </c>
      <c r="C785" s="14" t="s">
        <v>3183</v>
      </c>
      <c r="D785" s="16">
        <v>45846</v>
      </c>
      <c r="E785" s="16"/>
      <c r="F785" s="14" t="s">
        <v>3184</v>
      </c>
      <c r="G785" s="14"/>
      <c r="H785" s="14" t="s">
        <v>3181</v>
      </c>
      <c r="I785" s="15">
        <v>5000</v>
      </c>
      <c r="J785" s="77">
        <v>3</v>
      </c>
      <c r="K785" s="92"/>
    </row>
    <row r="786" spans="1:11" ht="30" x14ac:dyDescent="0.25">
      <c r="A786" s="14" t="s">
        <v>1505</v>
      </c>
      <c r="B786" s="14" t="s">
        <v>3185</v>
      </c>
      <c r="C786" s="14" t="s">
        <v>3186</v>
      </c>
      <c r="D786" s="16">
        <v>45855</v>
      </c>
      <c r="E786" s="16"/>
      <c r="F786" s="14" t="s">
        <v>3187</v>
      </c>
      <c r="G786" s="14"/>
      <c r="H786" s="14" t="s">
        <v>3188</v>
      </c>
      <c r="I786" s="15">
        <v>2800</v>
      </c>
      <c r="J786" s="77">
        <v>3</v>
      </c>
      <c r="K786" s="92"/>
    </row>
    <row r="787" spans="1:11" ht="20" x14ac:dyDescent="0.25">
      <c r="A787" s="14" t="s">
        <v>1505</v>
      </c>
      <c r="B787" s="14" t="s">
        <v>3189</v>
      </c>
      <c r="C787" s="14" t="s">
        <v>3190</v>
      </c>
      <c r="D787" s="16">
        <v>45870</v>
      </c>
      <c r="E787" s="16"/>
      <c r="F787" s="14" t="s">
        <v>3191</v>
      </c>
      <c r="G787" s="14" t="s">
        <v>3698</v>
      </c>
      <c r="H787" s="14" t="s">
        <v>3192</v>
      </c>
      <c r="I787" s="15">
        <v>50.85</v>
      </c>
      <c r="J787" s="77">
        <v>3</v>
      </c>
      <c r="K787" s="92"/>
    </row>
    <row r="788" spans="1:11" ht="30" x14ac:dyDescent="0.25">
      <c r="A788" s="14" t="s">
        <v>1505</v>
      </c>
      <c r="B788" s="14" t="s">
        <v>3193</v>
      </c>
      <c r="C788" s="14" t="s">
        <v>3194</v>
      </c>
      <c r="D788" s="16">
        <v>45883</v>
      </c>
      <c r="E788" s="16"/>
      <c r="F788" s="14" t="s">
        <v>3195</v>
      </c>
      <c r="G788" s="14"/>
      <c r="H788" s="14" t="s">
        <v>3181</v>
      </c>
      <c r="I788" s="15">
        <v>5000</v>
      </c>
      <c r="J788" s="77">
        <v>3</v>
      </c>
      <c r="K788" s="92"/>
    </row>
    <row r="789" spans="1:11" ht="30" x14ac:dyDescent="0.25">
      <c r="A789" s="14" t="s">
        <v>1505</v>
      </c>
      <c r="B789" s="14" t="s">
        <v>3196</v>
      </c>
      <c r="C789" s="14" t="s">
        <v>3197</v>
      </c>
      <c r="D789" s="16">
        <v>45876</v>
      </c>
      <c r="E789" s="16"/>
      <c r="F789" s="14" t="s">
        <v>3699</v>
      </c>
      <c r="G789" s="14" t="s">
        <v>3698</v>
      </c>
      <c r="H789" s="14" t="s">
        <v>3192</v>
      </c>
      <c r="I789" s="15">
        <v>7612.89</v>
      </c>
      <c r="J789" s="77">
        <v>3</v>
      </c>
      <c r="K789" s="92"/>
    </row>
    <row r="790" spans="1:11" ht="12.5" x14ac:dyDescent="0.25">
      <c r="A790" s="14" t="s">
        <v>1505</v>
      </c>
      <c r="B790" s="14" t="s">
        <v>3198</v>
      </c>
      <c r="C790" s="14" t="s">
        <v>3199</v>
      </c>
      <c r="D790" s="16">
        <v>45875</v>
      </c>
      <c r="E790" s="16"/>
      <c r="F790" s="14" t="s">
        <v>3200</v>
      </c>
      <c r="G790" s="14" t="s">
        <v>3700</v>
      </c>
      <c r="H790" s="14" t="s">
        <v>2578</v>
      </c>
      <c r="I790" s="15">
        <v>66.41</v>
      </c>
      <c r="J790" s="77">
        <v>3</v>
      </c>
      <c r="K790" s="92"/>
    </row>
    <row r="791" spans="1:11" ht="20" x14ac:dyDescent="0.25">
      <c r="A791" s="14" t="s">
        <v>1505</v>
      </c>
      <c r="B791" s="14" t="s">
        <v>3201</v>
      </c>
      <c r="C791" s="14" t="s">
        <v>2573</v>
      </c>
      <c r="D791" s="16">
        <v>45877</v>
      </c>
      <c r="E791" s="16"/>
      <c r="F791" s="14" t="s">
        <v>3202</v>
      </c>
      <c r="G791" s="14" t="s">
        <v>3518</v>
      </c>
      <c r="H791" s="14" t="s">
        <v>1549</v>
      </c>
      <c r="I791" s="15">
        <v>700</v>
      </c>
      <c r="J791" s="77">
        <v>2</v>
      </c>
      <c r="K791" s="92"/>
    </row>
    <row r="792" spans="1:11" ht="20" x14ac:dyDescent="0.25">
      <c r="A792" s="14" t="s">
        <v>1505</v>
      </c>
      <c r="B792" s="14" t="s">
        <v>3203</v>
      </c>
      <c r="C792" s="14" t="s">
        <v>2453</v>
      </c>
      <c r="D792" s="16">
        <v>45877</v>
      </c>
      <c r="E792" s="16"/>
      <c r="F792" s="14" t="s">
        <v>3202</v>
      </c>
      <c r="G792" s="14" t="s">
        <v>3512</v>
      </c>
      <c r="H792" s="14" t="s">
        <v>1528</v>
      </c>
      <c r="I792" s="15">
        <v>500</v>
      </c>
      <c r="J792" s="77">
        <v>2</v>
      </c>
      <c r="K792" s="92"/>
    </row>
    <row r="793" spans="1:11" ht="20" x14ac:dyDescent="0.25">
      <c r="A793" s="14" t="s">
        <v>1505</v>
      </c>
      <c r="B793" s="14" t="s">
        <v>3204</v>
      </c>
      <c r="C793" s="14" t="s">
        <v>3205</v>
      </c>
      <c r="D793" s="16">
        <v>45883</v>
      </c>
      <c r="E793" s="16"/>
      <c r="F793" s="14" t="s">
        <v>3202</v>
      </c>
      <c r="G793" s="14" t="s">
        <v>3522</v>
      </c>
      <c r="H793" s="14" t="s">
        <v>1562</v>
      </c>
      <c r="I793" s="15">
        <v>2250</v>
      </c>
      <c r="J793" s="77">
        <v>2</v>
      </c>
      <c r="K793" s="92"/>
    </row>
    <row r="794" spans="1:11" ht="20" x14ac:dyDescent="0.25">
      <c r="A794" s="14" t="s">
        <v>1505</v>
      </c>
      <c r="B794" s="14" t="s">
        <v>3206</v>
      </c>
      <c r="C794" s="14" t="s">
        <v>2312</v>
      </c>
      <c r="D794" s="16">
        <v>45877</v>
      </c>
      <c r="E794" s="16"/>
      <c r="F794" s="14" t="s">
        <v>3202</v>
      </c>
      <c r="G794" s="14" t="s">
        <v>3531</v>
      </c>
      <c r="H794" s="14" t="s">
        <v>1839</v>
      </c>
      <c r="I794" s="15">
        <v>840</v>
      </c>
      <c r="J794" s="77">
        <v>2</v>
      </c>
      <c r="K794" s="92"/>
    </row>
    <row r="795" spans="1:11" ht="20" x14ac:dyDescent="0.25">
      <c r="A795" s="14" t="s">
        <v>1505</v>
      </c>
      <c r="B795" s="14" t="s">
        <v>3207</v>
      </c>
      <c r="C795" s="14" t="s">
        <v>1654</v>
      </c>
      <c r="D795" s="16">
        <v>45876</v>
      </c>
      <c r="E795" s="16"/>
      <c r="F795" s="14" t="s">
        <v>3208</v>
      </c>
      <c r="G795" s="14" t="s">
        <v>3510</v>
      </c>
      <c r="H795" s="14" t="s">
        <v>1628</v>
      </c>
      <c r="I795" s="15">
        <v>2350</v>
      </c>
      <c r="J795" s="77">
        <v>2</v>
      </c>
      <c r="K795" s="92"/>
    </row>
    <row r="796" spans="1:11" ht="20" x14ac:dyDescent="0.25">
      <c r="A796" s="14" t="s">
        <v>1505</v>
      </c>
      <c r="B796" s="14" t="s">
        <v>3209</v>
      </c>
      <c r="C796" s="14" t="s">
        <v>3210</v>
      </c>
      <c r="D796" s="16">
        <v>45877</v>
      </c>
      <c r="E796" s="16"/>
      <c r="F796" s="14" t="s">
        <v>3211</v>
      </c>
      <c r="G796" s="14" t="s">
        <v>3657</v>
      </c>
      <c r="H796" s="14" t="s">
        <v>2744</v>
      </c>
      <c r="I796" s="15">
        <v>2418.67</v>
      </c>
      <c r="J796" s="77">
        <v>3</v>
      </c>
      <c r="K796" s="92"/>
    </row>
    <row r="797" spans="1:11" ht="20" x14ac:dyDescent="0.25">
      <c r="A797" s="14" t="s">
        <v>1505</v>
      </c>
      <c r="B797" s="14" t="s">
        <v>3212</v>
      </c>
      <c r="C797" s="14" t="s">
        <v>1963</v>
      </c>
      <c r="D797" s="16">
        <v>45877</v>
      </c>
      <c r="E797" s="16"/>
      <c r="F797" s="14" t="s">
        <v>3213</v>
      </c>
      <c r="G797" s="14" t="s">
        <v>3636</v>
      </c>
      <c r="H797" s="14" t="s">
        <v>2455</v>
      </c>
      <c r="I797" s="15">
        <v>1728.95</v>
      </c>
      <c r="J797" s="77">
        <v>3</v>
      </c>
      <c r="K797" s="92"/>
    </row>
    <row r="798" spans="1:11" ht="20" x14ac:dyDescent="0.25">
      <c r="A798" s="14" t="s">
        <v>1505</v>
      </c>
      <c r="B798" s="14" t="s">
        <v>3214</v>
      </c>
      <c r="C798" s="14" t="s">
        <v>2288</v>
      </c>
      <c r="D798" s="16">
        <v>45877</v>
      </c>
      <c r="E798" s="16"/>
      <c r="F798" s="14" t="s">
        <v>3202</v>
      </c>
      <c r="G798" s="14" t="s">
        <v>3526</v>
      </c>
      <c r="H798" s="14" t="s">
        <v>1573</v>
      </c>
      <c r="I798" s="15">
        <v>1100</v>
      </c>
      <c r="J798" s="77">
        <v>2</v>
      </c>
      <c r="K798" s="92"/>
    </row>
    <row r="799" spans="1:11" ht="20" x14ac:dyDescent="0.25">
      <c r="A799" s="14" t="s">
        <v>1505</v>
      </c>
      <c r="B799" s="14" t="s">
        <v>3215</v>
      </c>
      <c r="C799" s="14" t="s">
        <v>2659</v>
      </c>
      <c r="D799" s="16">
        <v>45876</v>
      </c>
      <c r="E799" s="16"/>
      <c r="F799" s="14" t="s">
        <v>3216</v>
      </c>
      <c r="G799" s="14" t="s">
        <v>3517</v>
      </c>
      <c r="H799" s="14" t="s">
        <v>1926</v>
      </c>
      <c r="I799" s="15">
        <v>2500</v>
      </c>
      <c r="J799" s="77">
        <v>3</v>
      </c>
      <c r="K799" s="92"/>
    </row>
    <row r="800" spans="1:11" ht="20" x14ac:dyDescent="0.25">
      <c r="A800" s="14" t="s">
        <v>1505</v>
      </c>
      <c r="B800" s="14" t="s">
        <v>3217</v>
      </c>
      <c r="C800" s="14" t="s">
        <v>1949</v>
      </c>
      <c r="D800" s="16">
        <v>45876</v>
      </c>
      <c r="E800" s="16"/>
      <c r="F800" s="14" t="s">
        <v>3208</v>
      </c>
      <c r="G800" s="14" t="s">
        <v>3514</v>
      </c>
      <c r="H800" s="14" t="s">
        <v>1536</v>
      </c>
      <c r="I800" s="15">
        <v>2700</v>
      </c>
      <c r="J800" s="77">
        <v>2</v>
      </c>
      <c r="K800" s="92"/>
    </row>
    <row r="801" spans="1:11" ht="12.5" x14ac:dyDescent="0.25">
      <c r="A801" s="14" t="s">
        <v>1505</v>
      </c>
      <c r="B801" s="14" t="s">
        <v>3218</v>
      </c>
      <c r="C801" s="14" t="s">
        <v>3219</v>
      </c>
      <c r="D801" s="16">
        <v>45876</v>
      </c>
      <c r="E801" s="16"/>
      <c r="F801" s="14" t="s">
        <v>3220</v>
      </c>
      <c r="G801" s="14" t="s">
        <v>3569</v>
      </c>
      <c r="H801" s="14" t="s">
        <v>1727</v>
      </c>
      <c r="I801" s="15">
        <v>275.2</v>
      </c>
      <c r="J801" s="77">
        <v>3</v>
      </c>
      <c r="K801" s="92"/>
    </row>
    <row r="802" spans="1:11" ht="20" x14ac:dyDescent="0.25">
      <c r="A802" s="14" t="s">
        <v>1505</v>
      </c>
      <c r="B802" s="14" t="s">
        <v>3221</v>
      </c>
      <c r="C802" s="14" t="s">
        <v>3222</v>
      </c>
      <c r="D802" s="16">
        <v>45877</v>
      </c>
      <c r="E802" s="16"/>
      <c r="F802" s="14" t="s">
        <v>3223</v>
      </c>
      <c r="G802" s="14" t="s">
        <v>3541</v>
      </c>
      <c r="H802" s="14" t="s">
        <v>1631</v>
      </c>
      <c r="I802" s="15">
        <v>3100</v>
      </c>
      <c r="J802" s="77">
        <v>2</v>
      </c>
      <c r="K802" s="92"/>
    </row>
    <row r="803" spans="1:11" ht="20" x14ac:dyDescent="0.25">
      <c r="A803" s="14" t="s">
        <v>1505</v>
      </c>
      <c r="B803" s="14" t="s">
        <v>3224</v>
      </c>
      <c r="C803" s="14" t="s">
        <v>2009</v>
      </c>
      <c r="D803" s="16">
        <v>45877</v>
      </c>
      <c r="E803" s="16"/>
      <c r="F803" s="14" t="s">
        <v>3225</v>
      </c>
      <c r="G803" s="14" t="s">
        <v>3542</v>
      </c>
      <c r="H803" s="14" t="s">
        <v>1633</v>
      </c>
      <c r="I803" s="15">
        <v>250</v>
      </c>
      <c r="J803" s="77">
        <v>2</v>
      </c>
      <c r="K803" s="92"/>
    </row>
    <row r="804" spans="1:11" ht="20" x14ac:dyDescent="0.25">
      <c r="A804" s="14" t="s">
        <v>1505</v>
      </c>
      <c r="B804" s="14" t="s">
        <v>3226</v>
      </c>
      <c r="C804" s="14" t="s">
        <v>3227</v>
      </c>
      <c r="D804" s="16">
        <v>45877</v>
      </c>
      <c r="E804" s="16"/>
      <c r="F804" s="14" t="s">
        <v>3228</v>
      </c>
      <c r="G804" s="14" t="s">
        <v>3701</v>
      </c>
      <c r="H804" s="14" t="s">
        <v>3229</v>
      </c>
      <c r="I804" s="15">
        <v>633.45000000000005</v>
      </c>
      <c r="J804" s="77">
        <v>3</v>
      </c>
      <c r="K804" s="92"/>
    </row>
    <row r="805" spans="1:11" ht="20" x14ac:dyDescent="0.25">
      <c r="A805" s="14" t="s">
        <v>1505</v>
      </c>
      <c r="B805" s="14" t="s">
        <v>3230</v>
      </c>
      <c r="C805" s="14" t="s">
        <v>1949</v>
      </c>
      <c r="D805" s="16">
        <v>45877</v>
      </c>
      <c r="E805" s="16"/>
      <c r="F805" s="14" t="s">
        <v>3202</v>
      </c>
      <c r="G805" s="14" t="s">
        <v>3542</v>
      </c>
      <c r="H805" s="14" t="s">
        <v>1633</v>
      </c>
      <c r="I805" s="15">
        <v>1350</v>
      </c>
      <c r="J805" s="77">
        <v>2</v>
      </c>
      <c r="K805" s="92"/>
    </row>
    <row r="806" spans="1:11" ht="20" x14ac:dyDescent="0.25">
      <c r="A806" s="14" t="s">
        <v>1505</v>
      </c>
      <c r="B806" s="14" t="s">
        <v>3231</v>
      </c>
      <c r="C806" s="14" t="s">
        <v>3232</v>
      </c>
      <c r="D806" s="16">
        <v>45877</v>
      </c>
      <c r="E806" s="16"/>
      <c r="F806" s="14" t="s">
        <v>3233</v>
      </c>
      <c r="G806" s="14" t="s">
        <v>3702</v>
      </c>
      <c r="H806" s="14" t="s">
        <v>3234</v>
      </c>
      <c r="I806" s="15">
        <v>98</v>
      </c>
      <c r="J806" s="77">
        <v>3</v>
      </c>
      <c r="K806" s="92"/>
    </row>
    <row r="807" spans="1:11" ht="20" x14ac:dyDescent="0.25">
      <c r="A807" s="14" t="s">
        <v>1505</v>
      </c>
      <c r="B807" s="14" t="s">
        <v>3235</v>
      </c>
      <c r="C807" s="14" t="s">
        <v>2767</v>
      </c>
      <c r="D807" s="16">
        <v>45877</v>
      </c>
      <c r="E807" s="16"/>
      <c r="F807" s="14" t="s">
        <v>3236</v>
      </c>
      <c r="G807" s="14"/>
      <c r="H807" s="14" t="s">
        <v>2124</v>
      </c>
      <c r="I807" s="15">
        <v>3000</v>
      </c>
      <c r="J807" s="77">
        <v>3</v>
      </c>
      <c r="K807" s="92"/>
    </row>
    <row r="808" spans="1:11" ht="20" x14ac:dyDescent="0.25">
      <c r="A808" s="14" t="s">
        <v>1505</v>
      </c>
      <c r="B808" s="14" t="s">
        <v>3237</v>
      </c>
      <c r="C808" s="14" t="s">
        <v>3238</v>
      </c>
      <c r="D808" s="16">
        <v>45877</v>
      </c>
      <c r="E808" s="16"/>
      <c r="F808" s="14" t="s">
        <v>3239</v>
      </c>
      <c r="G808" s="14" t="s">
        <v>3533</v>
      </c>
      <c r="H808" s="14" t="s">
        <v>1599</v>
      </c>
      <c r="I808" s="15">
        <v>1604.83</v>
      </c>
      <c r="J808" s="77">
        <v>2</v>
      </c>
      <c r="K808" s="92"/>
    </row>
    <row r="809" spans="1:11" ht="20" x14ac:dyDescent="0.25">
      <c r="A809" s="14" t="s">
        <v>1505</v>
      </c>
      <c r="B809" s="14" t="s">
        <v>3240</v>
      </c>
      <c r="C809" s="14" t="s">
        <v>2292</v>
      </c>
      <c r="D809" s="16">
        <v>45877</v>
      </c>
      <c r="E809" s="16"/>
      <c r="F809" s="14" t="s">
        <v>3202</v>
      </c>
      <c r="G809" s="14" t="s">
        <v>3681</v>
      </c>
      <c r="H809" s="14" t="s">
        <v>2982</v>
      </c>
      <c r="I809" s="15">
        <v>400</v>
      </c>
      <c r="J809" s="77">
        <v>2</v>
      </c>
      <c r="K809" s="92"/>
    </row>
    <row r="810" spans="1:11" ht="20" x14ac:dyDescent="0.25">
      <c r="A810" s="14" t="s">
        <v>1505</v>
      </c>
      <c r="B810" s="14" t="s">
        <v>3241</v>
      </c>
      <c r="C810" s="14" t="s">
        <v>2393</v>
      </c>
      <c r="D810" s="16">
        <v>45877</v>
      </c>
      <c r="E810" s="16"/>
      <c r="F810" s="14" t="s">
        <v>3242</v>
      </c>
      <c r="G810" s="14" t="s">
        <v>3568</v>
      </c>
      <c r="H810" s="14" t="s">
        <v>2314</v>
      </c>
      <c r="I810" s="15">
        <v>144.9</v>
      </c>
      <c r="J810" s="77">
        <v>3</v>
      </c>
      <c r="K810" s="92"/>
    </row>
    <row r="811" spans="1:11" ht="20" x14ac:dyDescent="0.25">
      <c r="A811" s="14" t="s">
        <v>1505</v>
      </c>
      <c r="B811" s="14" t="s">
        <v>3243</v>
      </c>
      <c r="C811" s="14" t="s">
        <v>3244</v>
      </c>
      <c r="D811" s="16">
        <v>45877</v>
      </c>
      <c r="E811" s="16"/>
      <c r="F811" s="14" t="s">
        <v>3245</v>
      </c>
      <c r="G811" s="14" t="s">
        <v>3592</v>
      </c>
      <c r="H811" s="14" t="s">
        <v>2006</v>
      </c>
      <c r="I811" s="15">
        <v>371.07</v>
      </c>
      <c r="J811" s="77">
        <v>3</v>
      </c>
      <c r="K811" s="92"/>
    </row>
    <row r="812" spans="1:11" ht="20" x14ac:dyDescent="0.25">
      <c r="A812" s="14" t="s">
        <v>1505</v>
      </c>
      <c r="B812" s="14" t="s">
        <v>3246</v>
      </c>
      <c r="C812" s="14" t="s">
        <v>3247</v>
      </c>
      <c r="D812" s="16">
        <v>45877</v>
      </c>
      <c r="E812" s="16"/>
      <c r="F812" s="14" t="s">
        <v>3248</v>
      </c>
      <c r="G812" s="14" t="s">
        <v>3612</v>
      </c>
      <c r="H812" s="14" t="s">
        <v>2298</v>
      </c>
      <c r="I812" s="15">
        <v>147.30000000000001</v>
      </c>
      <c r="J812" s="77">
        <v>3</v>
      </c>
      <c r="K812" s="92"/>
    </row>
    <row r="813" spans="1:11" ht="20" x14ac:dyDescent="0.25">
      <c r="A813" s="14" t="s">
        <v>1505</v>
      </c>
      <c r="B813" s="14" t="s">
        <v>3249</v>
      </c>
      <c r="C813" s="14" t="s">
        <v>3250</v>
      </c>
      <c r="D813" s="16">
        <v>45877</v>
      </c>
      <c r="E813" s="16"/>
      <c r="F813" s="14" t="s">
        <v>3251</v>
      </c>
      <c r="G813" s="14" t="s">
        <v>3618</v>
      </c>
      <c r="H813" s="14" t="s">
        <v>2321</v>
      </c>
      <c r="I813" s="15">
        <v>184</v>
      </c>
      <c r="J813" s="77">
        <v>3</v>
      </c>
      <c r="K813" s="92"/>
    </row>
    <row r="814" spans="1:11" ht="20" x14ac:dyDescent="0.25">
      <c r="A814" s="14" t="s">
        <v>1505</v>
      </c>
      <c r="B814" s="14" t="s">
        <v>3252</v>
      </c>
      <c r="C814" s="14" t="s">
        <v>3253</v>
      </c>
      <c r="D814" s="16">
        <v>45877</v>
      </c>
      <c r="E814" s="16"/>
      <c r="F814" s="14" t="s">
        <v>3254</v>
      </c>
      <c r="G814" s="14" t="s">
        <v>3628</v>
      </c>
      <c r="H814" s="14" t="s">
        <v>2411</v>
      </c>
      <c r="I814" s="15">
        <v>225.78</v>
      </c>
      <c r="J814" s="77">
        <v>3</v>
      </c>
      <c r="K814" s="92"/>
    </row>
    <row r="815" spans="1:11" ht="20" x14ac:dyDescent="0.25">
      <c r="A815" s="14" t="s">
        <v>1505</v>
      </c>
      <c r="B815" s="14" t="s">
        <v>3255</v>
      </c>
      <c r="C815" s="14" t="s">
        <v>2413</v>
      </c>
      <c r="D815" s="16">
        <v>45876</v>
      </c>
      <c r="E815" s="16"/>
      <c r="F815" s="14" t="s">
        <v>3256</v>
      </c>
      <c r="G815" s="14" t="s">
        <v>3521</v>
      </c>
      <c r="H815" s="14" t="s">
        <v>1558</v>
      </c>
      <c r="I815" s="15">
        <v>2100</v>
      </c>
      <c r="J815" s="77">
        <v>3</v>
      </c>
      <c r="K815" s="92"/>
    </row>
    <row r="816" spans="1:11" ht="20" x14ac:dyDescent="0.25">
      <c r="A816" s="14" t="s">
        <v>1505</v>
      </c>
      <c r="B816" s="14" t="s">
        <v>3257</v>
      </c>
      <c r="C816" s="14" t="s">
        <v>2259</v>
      </c>
      <c r="D816" s="16">
        <v>45883</v>
      </c>
      <c r="E816" s="16"/>
      <c r="F816" s="14" t="s">
        <v>3248</v>
      </c>
      <c r="G816" s="14" t="s">
        <v>3703</v>
      </c>
      <c r="H816" s="14" t="s">
        <v>3258</v>
      </c>
      <c r="I816" s="15">
        <v>90.32</v>
      </c>
      <c r="J816" s="77">
        <v>3</v>
      </c>
      <c r="K816" s="92"/>
    </row>
    <row r="817" spans="1:11" ht="20" x14ac:dyDescent="0.25">
      <c r="A817" s="14" t="s">
        <v>1505</v>
      </c>
      <c r="B817" s="14" t="s">
        <v>3259</v>
      </c>
      <c r="C817" s="14" t="s">
        <v>2292</v>
      </c>
      <c r="D817" s="16">
        <v>45883</v>
      </c>
      <c r="E817" s="16"/>
      <c r="F817" s="14" t="s">
        <v>3260</v>
      </c>
      <c r="G817" s="14" t="s">
        <v>3704</v>
      </c>
      <c r="H817" s="14" t="s">
        <v>3261</v>
      </c>
      <c r="I817" s="15">
        <v>587.4</v>
      </c>
      <c r="J817" s="77">
        <v>3</v>
      </c>
      <c r="K817" s="92"/>
    </row>
    <row r="818" spans="1:11" ht="20" x14ac:dyDescent="0.25">
      <c r="A818" s="14" t="s">
        <v>1505</v>
      </c>
      <c r="B818" s="14" t="s">
        <v>3262</v>
      </c>
      <c r="C818" s="14" t="s">
        <v>2975</v>
      </c>
      <c r="D818" s="16">
        <v>45883</v>
      </c>
      <c r="E818" s="16"/>
      <c r="F818" s="14" t="s">
        <v>3263</v>
      </c>
      <c r="G818" s="14" t="s">
        <v>3677</v>
      </c>
      <c r="H818" s="14" t="s">
        <v>2911</v>
      </c>
      <c r="I818" s="15">
        <v>126.9</v>
      </c>
      <c r="J818" s="77">
        <v>3</v>
      </c>
      <c r="K818" s="92"/>
    </row>
    <row r="819" spans="1:11" ht="30" x14ac:dyDescent="0.25">
      <c r="A819" s="14" t="s">
        <v>1505</v>
      </c>
      <c r="B819" s="14" t="s">
        <v>3264</v>
      </c>
      <c r="C819" s="14" t="s">
        <v>2128</v>
      </c>
      <c r="D819" s="16">
        <v>45883</v>
      </c>
      <c r="E819" s="16"/>
      <c r="F819" s="14" t="s">
        <v>3265</v>
      </c>
      <c r="G819" s="14" t="s">
        <v>3677</v>
      </c>
      <c r="H819" s="14" t="s">
        <v>2911</v>
      </c>
      <c r="I819" s="15">
        <v>798.5</v>
      </c>
      <c r="J819" s="77">
        <v>3</v>
      </c>
      <c r="K819" s="92"/>
    </row>
    <row r="820" spans="1:11" ht="20" x14ac:dyDescent="0.25">
      <c r="A820" s="14" t="s">
        <v>1505</v>
      </c>
      <c r="B820" s="14" t="s">
        <v>3266</v>
      </c>
      <c r="C820" s="14" t="s">
        <v>2288</v>
      </c>
      <c r="D820" s="16">
        <v>45883</v>
      </c>
      <c r="E820" s="16"/>
      <c r="F820" s="14" t="s">
        <v>3267</v>
      </c>
      <c r="G820" s="14" t="s">
        <v>3523</v>
      </c>
      <c r="H820" s="14" t="s">
        <v>1564</v>
      </c>
      <c r="I820" s="15">
        <v>2000</v>
      </c>
      <c r="J820" s="77">
        <v>2</v>
      </c>
      <c r="K820" s="92"/>
    </row>
    <row r="821" spans="1:11" ht="20" x14ac:dyDescent="0.25">
      <c r="A821" s="14" t="s">
        <v>1505</v>
      </c>
      <c r="B821" s="14" t="s">
        <v>3268</v>
      </c>
      <c r="C821" s="14" t="s">
        <v>1813</v>
      </c>
      <c r="D821" s="16">
        <v>45883</v>
      </c>
      <c r="E821" s="16"/>
      <c r="F821" s="14" t="s">
        <v>3202</v>
      </c>
      <c r="G821" s="14" t="s">
        <v>3538</v>
      </c>
      <c r="H821" s="14" t="s">
        <v>1617</v>
      </c>
      <c r="I821" s="15">
        <v>1000</v>
      </c>
      <c r="J821" s="77">
        <v>2</v>
      </c>
      <c r="K821" s="92"/>
    </row>
    <row r="822" spans="1:11" ht="20" x14ac:dyDescent="0.25">
      <c r="A822" s="14" t="s">
        <v>1505</v>
      </c>
      <c r="B822" s="14" t="s">
        <v>3269</v>
      </c>
      <c r="C822" s="14" t="s">
        <v>3774</v>
      </c>
      <c r="D822" s="16">
        <v>45854</v>
      </c>
      <c r="E822" s="16"/>
      <c r="F822" s="14" t="s">
        <v>3270</v>
      </c>
      <c r="G822" s="14" t="s">
        <v>3585</v>
      </c>
      <c r="H822" s="14" t="s">
        <v>1951</v>
      </c>
      <c r="I822" s="15">
        <v>5500</v>
      </c>
      <c r="J822" s="77">
        <v>3</v>
      </c>
      <c r="K822" s="92"/>
    </row>
    <row r="823" spans="1:11" ht="20" x14ac:dyDescent="0.25">
      <c r="A823" s="14" t="s">
        <v>1505</v>
      </c>
      <c r="B823" s="14" t="s">
        <v>3271</v>
      </c>
      <c r="C823" s="14" t="s">
        <v>3272</v>
      </c>
      <c r="D823" s="16">
        <v>45877</v>
      </c>
      <c r="E823" s="16"/>
      <c r="F823" s="14" t="s">
        <v>3273</v>
      </c>
      <c r="G823" s="14" t="s">
        <v>3585</v>
      </c>
      <c r="H823" s="14" t="s">
        <v>1951</v>
      </c>
      <c r="I823" s="15">
        <v>1034</v>
      </c>
      <c r="J823" s="77">
        <v>3</v>
      </c>
      <c r="K823" s="92"/>
    </row>
    <row r="824" spans="1:11" ht="20" x14ac:dyDescent="0.25">
      <c r="A824" s="14" t="s">
        <v>1505</v>
      </c>
      <c r="B824" s="14" t="s">
        <v>3274</v>
      </c>
      <c r="C824" s="14" t="s">
        <v>2154</v>
      </c>
      <c r="D824" s="16">
        <v>45883</v>
      </c>
      <c r="E824" s="16"/>
      <c r="F824" s="14" t="s">
        <v>3202</v>
      </c>
      <c r="G824" s="14" t="s">
        <v>3563</v>
      </c>
      <c r="H824" s="14" t="s">
        <v>1701</v>
      </c>
      <c r="I824" s="15">
        <v>1100</v>
      </c>
      <c r="J824" s="77">
        <v>2</v>
      </c>
      <c r="K824" s="92"/>
    </row>
    <row r="825" spans="1:11" ht="20" x14ac:dyDescent="0.25">
      <c r="A825" s="14" t="s">
        <v>1505</v>
      </c>
      <c r="B825" s="14" t="s">
        <v>3275</v>
      </c>
      <c r="C825" s="14" t="s">
        <v>3276</v>
      </c>
      <c r="D825" s="16">
        <v>45883</v>
      </c>
      <c r="E825" s="16"/>
      <c r="F825" s="14" t="s">
        <v>3277</v>
      </c>
      <c r="G825" s="14" t="s">
        <v>3571</v>
      </c>
      <c r="H825" s="14" t="s">
        <v>1758</v>
      </c>
      <c r="I825" s="15">
        <v>850</v>
      </c>
      <c r="J825" s="77">
        <v>4</v>
      </c>
      <c r="K825" s="92"/>
    </row>
    <row r="826" spans="1:11" ht="20" x14ac:dyDescent="0.25">
      <c r="A826" s="14" t="s">
        <v>1505</v>
      </c>
      <c r="B826" s="14" t="s">
        <v>3278</v>
      </c>
      <c r="C826" s="14" t="s">
        <v>2393</v>
      </c>
      <c r="D826" s="16">
        <v>45883</v>
      </c>
      <c r="E826" s="16"/>
      <c r="F826" s="14" t="s">
        <v>3279</v>
      </c>
      <c r="G826" s="14" t="s">
        <v>3663</v>
      </c>
      <c r="H826" s="14" t="s">
        <v>3054</v>
      </c>
      <c r="I826" s="15">
        <v>300</v>
      </c>
      <c r="J826" s="77">
        <v>3</v>
      </c>
      <c r="K826" s="92"/>
    </row>
    <row r="827" spans="1:11" ht="20" x14ac:dyDescent="0.25">
      <c r="A827" s="14" t="s">
        <v>1505</v>
      </c>
      <c r="B827" s="14" t="s">
        <v>3280</v>
      </c>
      <c r="C827" s="14" t="s">
        <v>3281</v>
      </c>
      <c r="D827" s="16">
        <v>45883</v>
      </c>
      <c r="E827" s="16"/>
      <c r="F827" s="14" t="s">
        <v>3282</v>
      </c>
      <c r="G827" s="14" t="s">
        <v>3705</v>
      </c>
      <c r="H827" s="14" t="s">
        <v>2472</v>
      </c>
      <c r="I827" s="15">
        <v>2700.9</v>
      </c>
      <c r="J827" s="77">
        <v>3</v>
      </c>
      <c r="K827" s="92"/>
    </row>
    <row r="828" spans="1:11" ht="20" x14ac:dyDescent="0.25">
      <c r="A828" s="14" t="s">
        <v>1505</v>
      </c>
      <c r="B828" s="14" t="s">
        <v>3283</v>
      </c>
      <c r="C828" s="14" t="s">
        <v>3284</v>
      </c>
      <c r="D828" s="16">
        <v>45883</v>
      </c>
      <c r="E828" s="16"/>
      <c r="F828" s="14" t="s">
        <v>3285</v>
      </c>
      <c r="G828" s="14" t="s">
        <v>3706</v>
      </c>
      <c r="H828" s="14" t="s">
        <v>3286</v>
      </c>
      <c r="I828" s="15">
        <v>876.38</v>
      </c>
      <c r="J828" s="77">
        <v>3</v>
      </c>
      <c r="K828" s="92"/>
    </row>
    <row r="829" spans="1:11" ht="20" x14ac:dyDescent="0.25">
      <c r="A829" s="14" t="s">
        <v>1505</v>
      </c>
      <c r="B829" s="14" t="s">
        <v>3287</v>
      </c>
      <c r="C829" s="14" t="s">
        <v>3288</v>
      </c>
      <c r="D829" s="16">
        <v>45874</v>
      </c>
      <c r="E829" s="16"/>
      <c r="F829" s="14" t="s">
        <v>3289</v>
      </c>
      <c r="G829" s="14" t="s">
        <v>3707</v>
      </c>
      <c r="H829" s="14" t="s">
        <v>3290</v>
      </c>
      <c r="I829" s="15">
        <v>576.79999999999995</v>
      </c>
      <c r="J829" s="77">
        <v>3</v>
      </c>
      <c r="K829" s="92"/>
    </row>
    <row r="830" spans="1:11" ht="20" x14ac:dyDescent="0.25">
      <c r="A830" s="14" t="s">
        <v>1505</v>
      </c>
      <c r="B830" s="14" t="s">
        <v>3291</v>
      </c>
      <c r="C830" s="14" t="s">
        <v>1663</v>
      </c>
      <c r="D830" s="16">
        <v>45883</v>
      </c>
      <c r="E830" s="16"/>
      <c r="F830" s="14" t="s">
        <v>3292</v>
      </c>
      <c r="G830" s="14" t="s">
        <v>3708</v>
      </c>
      <c r="H830" s="14" t="s">
        <v>3293</v>
      </c>
      <c r="I830" s="15">
        <v>860</v>
      </c>
      <c r="J830" s="77">
        <v>3</v>
      </c>
      <c r="K830" s="92"/>
    </row>
    <row r="831" spans="1:11" ht="20" x14ac:dyDescent="0.25">
      <c r="A831" s="14" t="s">
        <v>1505</v>
      </c>
      <c r="B831" s="14" t="s">
        <v>3294</v>
      </c>
      <c r="C831" s="14" t="s">
        <v>2034</v>
      </c>
      <c r="D831" s="16">
        <v>45883</v>
      </c>
      <c r="E831" s="16"/>
      <c r="F831" s="14" t="s">
        <v>3208</v>
      </c>
      <c r="G831" s="14" t="s">
        <v>3558</v>
      </c>
      <c r="H831" s="14" t="s">
        <v>1682</v>
      </c>
      <c r="I831" s="15">
        <v>400</v>
      </c>
      <c r="J831" s="77">
        <v>2</v>
      </c>
      <c r="K831" s="92"/>
    </row>
    <row r="832" spans="1:11" ht="12.5" x14ac:dyDescent="0.25">
      <c r="A832" s="14" t="s">
        <v>1505</v>
      </c>
      <c r="B832" s="14" t="s">
        <v>3295</v>
      </c>
      <c r="C832" s="14" t="s">
        <v>3296</v>
      </c>
      <c r="D832" s="16">
        <v>45883</v>
      </c>
      <c r="E832" s="16"/>
      <c r="F832" s="14" t="s">
        <v>3297</v>
      </c>
      <c r="G832" s="14" t="s">
        <v>3509</v>
      </c>
      <c r="H832" s="14" t="s">
        <v>1517</v>
      </c>
      <c r="I832" s="15">
        <v>2</v>
      </c>
      <c r="J832" s="77">
        <v>4</v>
      </c>
      <c r="K832" s="92"/>
    </row>
    <row r="833" spans="1:11" ht="20" x14ac:dyDescent="0.25">
      <c r="A833" s="14" t="s">
        <v>1505</v>
      </c>
      <c r="B833" s="14" t="s">
        <v>3298</v>
      </c>
      <c r="C833" s="14" t="s">
        <v>3299</v>
      </c>
      <c r="D833" s="16">
        <v>45885</v>
      </c>
      <c r="E833" s="16"/>
      <c r="F833" s="14" t="s">
        <v>3300</v>
      </c>
      <c r="G833" s="14" t="s">
        <v>3709</v>
      </c>
      <c r="H833" s="14" t="s">
        <v>3301</v>
      </c>
      <c r="I833" s="15">
        <v>1016.25</v>
      </c>
      <c r="J833" s="77">
        <v>3</v>
      </c>
      <c r="K833" s="92"/>
    </row>
    <row r="834" spans="1:11" ht="12.5" x14ac:dyDescent="0.25">
      <c r="A834" s="14" t="s">
        <v>1505</v>
      </c>
      <c r="B834" s="14" t="s">
        <v>3302</v>
      </c>
      <c r="C834" s="14" t="s">
        <v>3303</v>
      </c>
      <c r="D834" s="16">
        <v>45887</v>
      </c>
      <c r="E834" s="16"/>
      <c r="F834" s="14" t="s">
        <v>3759</v>
      </c>
      <c r="G834" s="14" t="s">
        <v>3700</v>
      </c>
      <c r="H834" s="14" t="s">
        <v>2578</v>
      </c>
      <c r="I834" s="15">
        <v>2200.41</v>
      </c>
      <c r="J834" s="77">
        <v>3</v>
      </c>
      <c r="K834" s="92"/>
    </row>
    <row r="835" spans="1:11" ht="12.5" x14ac:dyDescent="0.25">
      <c r="A835" s="14" t="s">
        <v>1505</v>
      </c>
      <c r="B835" s="14" t="s">
        <v>3304</v>
      </c>
      <c r="C835" s="14" t="s">
        <v>3305</v>
      </c>
      <c r="D835" s="16">
        <v>45887</v>
      </c>
      <c r="E835" s="16"/>
      <c r="F835" s="14" t="s">
        <v>3760</v>
      </c>
      <c r="G835" s="14" t="s">
        <v>3700</v>
      </c>
      <c r="H835" s="14" t="s">
        <v>2578</v>
      </c>
      <c r="I835" s="15">
        <v>632</v>
      </c>
      <c r="J835" s="77">
        <v>3</v>
      </c>
      <c r="K835" s="92"/>
    </row>
    <row r="836" spans="1:11" ht="30" x14ac:dyDescent="0.25">
      <c r="A836" s="14" t="s">
        <v>1505</v>
      </c>
      <c r="B836" s="14" t="s">
        <v>3306</v>
      </c>
      <c r="C836" s="14" t="s">
        <v>3823</v>
      </c>
      <c r="D836" s="16">
        <v>45875</v>
      </c>
      <c r="E836" s="16"/>
      <c r="F836" s="14" t="s">
        <v>3307</v>
      </c>
      <c r="G836" s="14"/>
      <c r="H836" s="14" t="s">
        <v>3308</v>
      </c>
      <c r="I836" s="15">
        <v>583.92999999999995</v>
      </c>
      <c r="J836" s="77">
        <v>3</v>
      </c>
      <c r="K836" s="92"/>
    </row>
    <row r="837" spans="1:11" ht="20" x14ac:dyDescent="0.25">
      <c r="A837" s="14" t="s">
        <v>1505</v>
      </c>
      <c r="B837" s="14" t="s">
        <v>3306</v>
      </c>
      <c r="C837" s="14" t="s">
        <v>3824</v>
      </c>
      <c r="D837" s="16">
        <v>45877</v>
      </c>
      <c r="E837" s="16"/>
      <c r="F837" s="14" t="s">
        <v>3309</v>
      </c>
      <c r="G837" s="14"/>
      <c r="H837" s="14" t="s">
        <v>2534</v>
      </c>
      <c r="I837" s="15">
        <v>215.94</v>
      </c>
      <c r="J837" s="77">
        <v>3</v>
      </c>
      <c r="K837" s="92"/>
    </row>
    <row r="838" spans="1:11" ht="30" x14ac:dyDescent="0.25">
      <c r="A838" s="14" t="s">
        <v>1505</v>
      </c>
      <c r="B838" s="14" t="s">
        <v>3306</v>
      </c>
      <c r="C838" s="14" t="s">
        <v>3825</v>
      </c>
      <c r="D838" s="16">
        <v>45880</v>
      </c>
      <c r="E838" s="16"/>
      <c r="F838" s="14" t="s">
        <v>3310</v>
      </c>
      <c r="G838" s="14"/>
      <c r="H838" s="14" t="s">
        <v>1599</v>
      </c>
      <c r="I838" s="15">
        <v>457.01</v>
      </c>
      <c r="J838" s="77">
        <v>3</v>
      </c>
      <c r="K838" s="92"/>
    </row>
    <row r="839" spans="1:11" ht="50" x14ac:dyDescent="0.25">
      <c r="A839" s="14" t="s">
        <v>1505</v>
      </c>
      <c r="B839" s="14" t="s">
        <v>3306</v>
      </c>
      <c r="C839" s="14" t="s">
        <v>3826</v>
      </c>
      <c r="D839" s="16">
        <v>45881</v>
      </c>
      <c r="E839" s="16"/>
      <c r="F839" s="14" t="s">
        <v>3311</v>
      </c>
      <c r="G839" s="14"/>
      <c r="H839" s="14" t="s">
        <v>2534</v>
      </c>
      <c r="I839" s="15">
        <v>783.5</v>
      </c>
      <c r="J839" s="77">
        <v>3</v>
      </c>
      <c r="K839" s="92"/>
    </row>
    <row r="840" spans="1:11" ht="30" x14ac:dyDescent="0.25">
      <c r="A840" s="14" t="s">
        <v>1505</v>
      </c>
      <c r="B840" s="14" t="s">
        <v>3306</v>
      </c>
      <c r="C840" s="14" t="s">
        <v>3827</v>
      </c>
      <c r="D840" s="16">
        <v>45881</v>
      </c>
      <c r="E840" s="16"/>
      <c r="F840" s="14" t="s">
        <v>3312</v>
      </c>
      <c r="G840" s="14"/>
      <c r="H840" s="14" t="s">
        <v>2534</v>
      </c>
      <c r="I840" s="15">
        <v>1051.52</v>
      </c>
      <c r="J840" s="77">
        <v>3</v>
      </c>
      <c r="K840" s="92"/>
    </row>
    <row r="841" spans="1:11" ht="20" x14ac:dyDescent="0.25">
      <c r="A841" s="14" t="s">
        <v>1505</v>
      </c>
      <c r="B841" s="14" t="s">
        <v>3306</v>
      </c>
      <c r="C841" s="14" t="s">
        <v>1669</v>
      </c>
      <c r="D841" s="16">
        <v>45900</v>
      </c>
      <c r="E841" s="16"/>
      <c r="F841" s="14" t="s">
        <v>3313</v>
      </c>
      <c r="G841" s="14"/>
      <c r="H841" s="14" t="s">
        <v>3314</v>
      </c>
      <c r="I841" s="15">
        <v>2379.5300000000002</v>
      </c>
      <c r="J841" s="77">
        <v>2</v>
      </c>
      <c r="K841" s="92"/>
    </row>
    <row r="842" spans="1:11" ht="20" x14ac:dyDescent="0.25">
      <c r="A842" s="14" t="s">
        <v>1505</v>
      </c>
      <c r="B842" s="14" t="s">
        <v>3306</v>
      </c>
      <c r="C842" s="14" t="s">
        <v>1669</v>
      </c>
      <c r="D842" s="16">
        <v>45900</v>
      </c>
      <c r="E842" s="16"/>
      <c r="F842" s="14" t="s">
        <v>3828</v>
      </c>
      <c r="G842" s="14"/>
      <c r="H842" s="14" t="s">
        <v>3315</v>
      </c>
      <c r="I842" s="15">
        <v>975.9</v>
      </c>
      <c r="J842" s="77">
        <v>2</v>
      </c>
      <c r="K842" s="92"/>
    </row>
    <row r="843" spans="1:11" ht="30" x14ac:dyDescent="0.25">
      <c r="A843" s="14" t="s">
        <v>1505</v>
      </c>
      <c r="B843" s="14" t="s">
        <v>3306</v>
      </c>
      <c r="C843" s="14" t="s">
        <v>3829</v>
      </c>
      <c r="D843" s="16">
        <v>45884</v>
      </c>
      <c r="E843" s="16"/>
      <c r="F843" s="14" t="s">
        <v>3316</v>
      </c>
      <c r="G843" s="14"/>
      <c r="H843" s="14" t="s">
        <v>1599</v>
      </c>
      <c r="I843" s="15">
        <v>668.8</v>
      </c>
      <c r="J843" s="77">
        <v>3</v>
      </c>
      <c r="K843" s="92"/>
    </row>
    <row r="844" spans="1:11" ht="20" x14ac:dyDescent="0.25">
      <c r="A844" s="14" t="s">
        <v>1505</v>
      </c>
      <c r="B844" s="14" t="s">
        <v>3306</v>
      </c>
      <c r="C844" s="14" t="s">
        <v>2326</v>
      </c>
      <c r="D844" s="16">
        <v>45880</v>
      </c>
      <c r="E844" s="16"/>
      <c r="F844" s="14" t="s">
        <v>3317</v>
      </c>
      <c r="G844" s="14"/>
      <c r="H844" s="14" t="s">
        <v>3318</v>
      </c>
      <c r="I844" s="15">
        <v>3000</v>
      </c>
      <c r="J844" s="77">
        <v>3</v>
      </c>
      <c r="K844" s="92"/>
    </row>
    <row r="845" spans="1:11" ht="20" x14ac:dyDescent="0.25">
      <c r="A845" s="14" t="s">
        <v>1505</v>
      </c>
      <c r="B845" s="14" t="s">
        <v>3154</v>
      </c>
      <c r="C845" s="14" t="s">
        <v>3046</v>
      </c>
      <c r="D845" s="16">
        <v>45789</v>
      </c>
      <c r="E845" s="16">
        <v>45869</v>
      </c>
      <c r="F845" s="14" t="s">
        <v>3319</v>
      </c>
      <c r="G845" s="14" t="s">
        <v>3320</v>
      </c>
      <c r="H845" s="14" t="s">
        <v>3321</v>
      </c>
      <c r="I845" s="15">
        <v>3485</v>
      </c>
      <c r="J845" s="77">
        <v>2</v>
      </c>
      <c r="K845" s="92"/>
    </row>
    <row r="846" spans="1:11" ht="12.5" x14ac:dyDescent="0.25">
      <c r="A846" s="14" t="s">
        <v>1505</v>
      </c>
      <c r="B846" s="14" t="s">
        <v>3154</v>
      </c>
      <c r="C846" s="14" t="s">
        <v>3322</v>
      </c>
      <c r="D846" s="16">
        <v>45786</v>
      </c>
      <c r="E846" s="16">
        <v>45869</v>
      </c>
      <c r="F846" s="14" t="s">
        <v>3323</v>
      </c>
      <c r="G846" s="14" t="s">
        <v>3320</v>
      </c>
      <c r="H846" s="14" t="s">
        <v>3321</v>
      </c>
      <c r="I846" s="15">
        <v>78</v>
      </c>
      <c r="J846" s="77">
        <v>2</v>
      </c>
      <c r="K846" s="92"/>
    </row>
    <row r="847" spans="1:11" ht="20" x14ac:dyDescent="0.25">
      <c r="A847" s="14" t="s">
        <v>1505</v>
      </c>
      <c r="B847" s="14" t="s">
        <v>3154</v>
      </c>
      <c r="C847" s="14" t="s">
        <v>3324</v>
      </c>
      <c r="D847" s="16">
        <v>45722</v>
      </c>
      <c r="E847" s="16">
        <v>45869</v>
      </c>
      <c r="F847" s="14" t="s">
        <v>3325</v>
      </c>
      <c r="G847" s="14" t="s">
        <v>3326</v>
      </c>
      <c r="H847" s="14" t="s">
        <v>3327</v>
      </c>
      <c r="I847" s="15">
        <v>2214</v>
      </c>
      <c r="J847" s="77">
        <v>2</v>
      </c>
      <c r="K847" s="92"/>
    </row>
    <row r="848" spans="1:11" ht="12.5" x14ac:dyDescent="0.25">
      <c r="A848" s="14" t="s">
        <v>1505</v>
      </c>
      <c r="B848" s="14" t="s">
        <v>3154</v>
      </c>
      <c r="C848" s="14" t="s">
        <v>2474</v>
      </c>
      <c r="D848" s="16">
        <v>45699</v>
      </c>
      <c r="E848" s="16">
        <v>45869</v>
      </c>
      <c r="F848" s="14" t="s">
        <v>3328</v>
      </c>
      <c r="G848" s="14" t="s">
        <v>3326</v>
      </c>
      <c r="H848" s="14" t="s">
        <v>3327</v>
      </c>
      <c r="I848" s="15">
        <v>93.3</v>
      </c>
      <c r="J848" s="77">
        <v>2</v>
      </c>
      <c r="K848" s="92"/>
    </row>
    <row r="849" spans="1:11" ht="12.5" x14ac:dyDescent="0.25">
      <c r="A849" s="14" t="s">
        <v>1505</v>
      </c>
      <c r="B849" s="14" t="s">
        <v>3154</v>
      </c>
      <c r="C849" s="14" t="s">
        <v>3329</v>
      </c>
      <c r="D849" s="16">
        <v>45762</v>
      </c>
      <c r="E849" s="16">
        <v>45869</v>
      </c>
      <c r="F849" s="14" t="s">
        <v>3330</v>
      </c>
      <c r="G849" s="14" t="s">
        <v>3326</v>
      </c>
      <c r="H849" s="14" t="s">
        <v>3327</v>
      </c>
      <c r="I849" s="15">
        <v>93.8</v>
      </c>
      <c r="J849" s="77">
        <v>2</v>
      </c>
      <c r="K849" s="92"/>
    </row>
    <row r="850" spans="1:11" ht="12.5" x14ac:dyDescent="0.25">
      <c r="A850" s="14" t="s">
        <v>1505</v>
      </c>
      <c r="B850" s="14" t="s">
        <v>3154</v>
      </c>
      <c r="C850" s="14" t="s">
        <v>2393</v>
      </c>
      <c r="D850" s="16">
        <v>45733</v>
      </c>
      <c r="E850" s="16">
        <v>45869</v>
      </c>
      <c r="F850" s="14" t="s">
        <v>3328</v>
      </c>
      <c r="G850" s="14" t="s">
        <v>3326</v>
      </c>
      <c r="H850" s="14" t="s">
        <v>3327</v>
      </c>
      <c r="I850" s="15">
        <v>53.3</v>
      </c>
      <c r="J850" s="77">
        <v>2</v>
      </c>
      <c r="K850" s="92"/>
    </row>
    <row r="851" spans="1:11" ht="12.5" x14ac:dyDescent="0.25">
      <c r="A851" s="14" t="s">
        <v>1505</v>
      </c>
      <c r="B851" s="14" t="s">
        <v>3154</v>
      </c>
      <c r="C851" s="14" t="s">
        <v>3331</v>
      </c>
      <c r="D851" s="16">
        <v>45748</v>
      </c>
      <c r="E851" s="16">
        <v>45869</v>
      </c>
      <c r="F851" s="14" t="s">
        <v>3332</v>
      </c>
      <c r="G851" s="14" t="s">
        <v>3326</v>
      </c>
      <c r="H851" s="14" t="s">
        <v>3327</v>
      </c>
      <c r="I851" s="15">
        <v>30</v>
      </c>
      <c r="J851" s="77">
        <v>2</v>
      </c>
      <c r="K851" s="92"/>
    </row>
    <row r="852" spans="1:11" ht="12.5" x14ac:dyDescent="0.25">
      <c r="A852" s="14" t="s">
        <v>1505</v>
      </c>
      <c r="B852" s="14" t="s">
        <v>3154</v>
      </c>
      <c r="C852" s="14" t="s">
        <v>2164</v>
      </c>
      <c r="D852" s="16">
        <v>45740</v>
      </c>
      <c r="E852" s="16">
        <v>45869</v>
      </c>
      <c r="F852" s="14" t="s">
        <v>3333</v>
      </c>
      <c r="G852" s="14" t="s">
        <v>3326</v>
      </c>
      <c r="H852" s="14" t="s">
        <v>3327</v>
      </c>
      <c r="I852" s="15">
        <v>63.3</v>
      </c>
      <c r="J852" s="77">
        <v>2</v>
      </c>
      <c r="K852" s="92"/>
    </row>
    <row r="853" spans="1:11" ht="12.5" x14ac:dyDescent="0.25">
      <c r="A853" s="14" t="s">
        <v>1505</v>
      </c>
      <c r="B853" s="14" t="s">
        <v>3154</v>
      </c>
      <c r="C853" s="14" t="s">
        <v>2627</v>
      </c>
      <c r="D853" s="16">
        <v>45721</v>
      </c>
      <c r="E853" s="16">
        <v>45869</v>
      </c>
      <c r="F853" s="14" t="s">
        <v>3334</v>
      </c>
      <c r="G853" s="14" t="s">
        <v>3326</v>
      </c>
      <c r="H853" s="14" t="s">
        <v>3327</v>
      </c>
      <c r="I853" s="15">
        <v>30</v>
      </c>
      <c r="J853" s="77">
        <v>2</v>
      </c>
      <c r="K853" s="92"/>
    </row>
    <row r="854" spans="1:11" ht="12.5" x14ac:dyDescent="0.25">
      <c r="A854" s="14" t="s">
        <v>1505</v>
      </c>
      <c r="B854" s="14" t="s">
        <v>3154</v>
      </c>
      <c r="C854" s="14" t="s">
        <v>3012</v>
      </c>
      <c r="D854" s="16">
        <v>45701</v>
      </c>
      <c r="E854" s="16">
        <v>45869</v>
      </c>
      <c r="F854" s="14" t="s">
        <v>3335</v>
      </c>
      <c r="G854" s="14" t="s">
        <v>3326</v>
      </c>
      <c r="H854" s="14" t="s">
        <v>3327</v>
      </c>
      <c r="I854" s="15">
        <v>63.3</v>
      </c>
      <c r="J854" s="77">
        <v>2</v>
      </c>
      <c r="K854" s="92"/>
    </row>
    <row r="855" spans="1:11" ht="12.5" x14ac:dyDescent="0.25">
      <c r="A855" s="14" t="s">
        <v>1505</v>
      </c>
      <c r="B855" s="14" t="s">
        <v>3154</v>
      </c>
      <c r="C855" s="14" t="s">
        <v>2431</v>
      </c>
      <c r="D855" s="16">
        <v>45699</v>
      </c>
      <c r="E855" s="16">
        <v>45869</v>
      </c>
      <c r="F855" s="14" t="s">
        <v>3336</v>
      </c>
      <c r="G855" s="14" t="s">
        <v>3326</v>
      </c>
      <c r="H855" s="14" t="s">
        <v>3327</v>
      </c>
      <c r="I855" s="15">
        <v>30</v>
      </c>
      <c r="J855" s="77">
        <v>2</v>
      </c>
      <c r="K855" s="92"/>
    </row>
    <row r="856" spans="1:11" ht="12.5" x14ac:dyDescent="0.25">
      <c r="A856" s="14" t="s">
        <v>1505</v>
      </c>
      <c r="B856" s="14" t="s">
        <v>3154</v>
      </c>
      <c r="C856" s="14" t="s">
        <v>3337</v>
      </c>
      <c r="D856" s="16">
        <v>45705</v>
      </c>
      <c r="E856" s="16">
        <v>45869</v>
      </c>
      <c r="F856" s="14" t="s">
        <v>3338</v>
      </c>
      <c r="G856" s="14" t="s">
        <v>3326</v>
      </c>
      <c r="H856" s="14" t="s">
        <v>3327</v>
      </c>
      <c r="I856" s="15">
        <v>400</v>
      </c>
      <c r="J856" s="77">
        <v>2</v>
      </c>
      <c r="K856" s="92"/>
    </row>
    <row r="857" spans="1:11" ht="12.5" x14ac:dyDescent="0.25">
      <c r="A857" s="14" t="s">
        <v>1505</v>
      </c>
      <c r="B857" s="14" t="s">
        <v>3154</v>
      </c>
      <c r="C857" s="14" t="s">
        <v>3339</v>
      </c>
      <c r="D857" s="16">
        <v>45730</v>
      </c>
      <c r="E857" s="16">
        <v>45869</v>
      </c>
      <c r="F857" s="14" t="s">
        <v>3340</v>
      </c>
      <c r="G857" s="14" t="s">
        <v>3326</v>
      </c>
      <c r="H857" s="14" t="s">
        <v>3327</v>
      </c>
      <c r="I857" s="15">
        <v>400</v>
      </c>
      <c r="J857" s="77">
        <v>2</v>
      </c>
      <c r="K857" s="92"/>
    </row>
    <row r="858" spans="1:11" ht="12.5" x14ac:dyDescent="0.25">
      <c r="A858" s="14" t="s">
        <v>1505</v>
      </c>
      <c r="B858" s="14" t="s">
        <v>3154</v>
      </c>
      <c r="C858" s="14" t="s">
        <v>3341</v>
      </c>
      <c r="D858" s="16">
        <v>45755</v>
      </c>
      <c r="E858" s="16">
        <v>45869</v>
      </c>
      <c r="F858" s="14" t="s">
        <v>3342</v>
      </c>
      <c r="G858" s="14" t="s">
        <v>3326</v>
      </c>
      <c r="H858" s="14" t="s">
        <v>3327</v>
      </c>
      <c r="I858" s="15">
        <v>400</v>
      </c>
      <c r="J858" s="77">
        <v>2</v>
      </c>
      <c r="K858" s="92"/>
    </row>
    <row r="859" spans="1:11" ht="12.5" x14ac:dyDescent="0.25">
      <c r="A859" s="14" t="s">
        <v>1505</v>
      </c>
      <c r="B859" s="14" t="s">
        <v>3154</v>
      </c>
      <c r="C859" s="14" t="s">
        <v>1527</v>
      </c>
      <c r="D859" s="16">
        <v>45684</v>
      </c>
      <c r="E859" s="16">
        <v>45869</v>
      </c>
      <c r="F859" s="14" t="s">
        <v>3343</v>
      </c>
      <c r="G859" s="14" t="s">
        <v>3326</v>
      </c>
      <c r="H859" s="14" t="s">
        <v>3327</v>
      </c>
      <c r="I859" s="15">
        <v>116.6</v>
      </c>
      <c r="J859" s="77">
        <v>2</v>
      </c>
      <c r="K859" s="92"/>
    </row>
    <row r="860" spans="1:11" ht="20" x14ac:dyDescent="0.25">
      <c r="A860" s="14" t="s">
        <v>1505</v>
      </c>
      <c r="B860" s="14" t="s">
        <v>3154</v>
      </c>
      <c r="C860" s="14" t="s">
        <v>3344</v>
      </c>
      <c r="D860" s="16">
        <v>45755</v>
      </c>
      <c r="E860" s="16">
        <v>45862</v>
      </c>
      <c r="F860" s="14" t="s">
        <v>3345</v>
      </c>
      <c r="G860" s="14" t="s">
        <v>3346</v>
      </c>
      <c r="H860" s="14" t="s">
        <v>3347</v>
      </c>
      <c r="I860" s="15">
        <v>1600.5</v>
      </c>
      <c r="J860" s="77">
        <v>2</v>
      </c>
      <c r="K860" s="92"/>
    </row>
    <row r="861" spans="1:11" ht="20" x14ac:dyDescent="0.25">
      <c r="A861" s="14" t="s">
        <v>1505</v>
      </c>
      <c r="B861" s="14" t="s">
        <v>3154</v>
      </c>
      <c r="C861" s="14" t="s">
        <v>1669</v>
      </c>
      <c r="D861" s="16">
        <v>45663</v>
      </c>
      <c r="E861" s="16">
        <v>45862</v>
      </c>
      <c r="F861" s="14" t="s">
        <v>3348</v>
      </c>
      <c r="G861" s="14" t="s">
        <v>3349</v>
      </c>
      <c r="H861" s="14" t="s">
        <v>3350</v>
      </c>
      <c r="I861" s="15">
        <v>372</v>
      </c>
      <c r="J861" s="77">
        <v>2</v>
      </c>
      <c r="K861" s="92"/>
    </row>
    <row r="862" spans="1:11" ht="12.5" x14ac:dyDescent="0.25">
      <c r="A862" s="14" t="s">
        <v>1505</v>
      </c>
      <c r="B862" s="14" t="s">
        <v>3154</v>
      </c>
      <c r="C862" s="14" t="s">
        <v>3351</v>
      </c>
      <c r="D862" s="16">
        <v>45684</v>
      </c>
      <c r="E862" s="16">
        <v>45862</v>
      </c>
      <c r="F862" s="14" t="s">
        <v>3352</v>
      </c>
      <c r="G862" s="14" t="s">
        <v>3349</v>
      </c>
      <c r="H862" s="14" t="s">
        <v>3350</v>
      </c>
      <c r="I862" s="15">
        <v>52.86</v>
      </c>
      <c r="J862" s="77">
        <v>2</v>
      </c>
      <c r="K862" s="92"/>
    </row>
    <row r="863" spans="1:11" ht="12.5" x14ac:dyDescent="0.25">
      <c r="A863" s="14" t="s">
        <v>1505</v>
      </c>
      <c r="B863" s="14" t="s">
        <v>3154</v>
      </c>
      <c r="C863" s="14" t="s">
        <v>3353</v>
      </c>
      <c r="D863" s="16">
        <v>45712</v>
      </c>
      <c r="E863" s="16">
        <v>45862</v>
      </c>
      <c r="F863" s="14" t="s">
        <v>3354</v>
      </c>
      <c r="G863" s="14" t="s">
        <v>3349</v>
      </c>
      <c r="H863" s="14" t="s">
        <v>3350</v>
      </c>
      <c r="I863" s="15">
        <v>53.56</v>
      </c>
      <c r="J863" s="77">
        <v>2</v>
      </c>
      <c r="K863" s="92"/>
    </row>
    <row r="864" spans="1:11" ht="12.5" x14ac:dyDescent="0.25">
      <c r="A864" s="14" t="s">
        <v>1505</v>
      </c>
      <c r="B864" s="14" t="s">
        <v>3154</v>
      </c>
      <c r="C864" s="14" t="s">
        <v>2474</v>
      </c>
      <c r="D864" s="16">
        <v>45761</v>
      </c>
      <c r="E864" s="16">
        <v>45862</v>
      </c>
      <c r="F864" s="14" t="s">
        <v>3355</v>
      </c>
      <c r="G864" s="14" t="s">
        <v>3349</v>
      </c>
      <c r="H864" s="14" t="s">
        <v>3350</v>
      </c>
      <c r="I864" s="15">
        <v>60.8</v>
      </c>
      <c r="J864" s="77">
        <v>2</v>
      </c>
      <c r="K864" s="92"/>
    </row>
    <row r="865" spans="1:11" ht="20" x14ac:dyDescent="0.25">
      <c r="A865" s="14" t="s">
        <v>1505</v>
      </c>
      <c r="B865" s="14" t="s">
        <v>3154</v>
      </c>
      <c r="C865" s="14" t="s">
        <v>3356</v>
      </c>
      <c r="D865" s="16">
        <v>45773</v>
      </c>
      <c r="E865" s="16">
        <v>45862</v>
      </c>
      <c r="F865" s="14" t="s">
        <v>3357</v>
      </c>
      <c r="G865" s="14" t="s">
        <v>3349</v>
      </c>
      <c r="H865" s="14" t="s">
        <v>3350</v>
      </c>
      <c r="I865" s="15">
        <v>980</v>
      </c>
      <c r="J865" s="77">
        <v>2</v>
      </c>
      <c r="K865" s="92"/>
    </row>
    <row r="866" spans="1:11" ht="12.5" x14ac:dyDescent="0.25">
      <c r="A866" s="14" t="s">
        <v>1505</v>
      </c>
      <c r="B866" s="14" t="s">
        <v>3154</v>
      </c>
      <c r="C866" s="14" t="s">
        <v>3358</v>
      </c>
      <c r="D866" s="16">
        <v>45773</v>
      </c>
      <c r="E866" s="16">
        <v>45862</v>
      </c>
      <c r="F866" s="14" t="s">
        <v>3359</v>
      </c>
      <c r="G866" s="14" t="s">
        <v>3349</v>
      </c>
      <c r="H866" s="14" t="s">
        <v>3350</v>
      </c>
      <c r="I866" s="15">
        <v>405</v>
      </c>
      <c r="J866" s="77">
        <v>2</v>
      </c>
      <c r="K866" s="92"/>
    </row>
    <row r="867" spans="1:11" ht="12.5" x14ac:dyDescent="0.25">
      <c r="A867" s="14" t="s">
        <v>1505</v>
      </c>
      <c r="B867" s="14" t="s">
        <v>3154</v>
      </c>
      <c r="C867" s="14" t="s">
        <v>3360</v>
      </c>
      <c r="D867" s="16">
        <v>45782</v>
      </c>
      <c r="E867" s="16">
        <v>45862</v>
      </c>
      <c r="F867" s="14" t="s">
        <v>3361</v>
      </c>
      <c r="G867" s="14" t="s">
        <v>3349</v>
      </c>
      <c r="H867" s="14" t="s">
        <v>3350</v>
      </c>
      <c r="I867" s="15">
        <v>60.8</v>
      </c>
      <c r="J867" s="77">
        <v>2</v>
      </c>
      <c r="K867" s="92"/>
    </row>
    <row r="868" spans="1:11" ht="30" x14ac:dyDescent="0.25">
      <c r="A868" s="14" t="s">
        <v>1505</v>
      </c>
      <c r="B868" s="14" t="s">
        <v>3154</v>
      </c>
      <c r="C868" s="14" t="s">
        <v>3136</v>
      </c>
      <c r="D868" s="16">
        <v>45691</v>
      </c>
      <c r="E868" s="16">
        <v>45862</v>
      </c>
      <c r="F868" s="14" t="s">
        <v>3362</v>
      </c>
      <c r="G868" s="14" t="s">
        <v>3363</v>
      </c>
      <c r="H868" s="14" t="s">
        <v>3364</v>
      </c>
      <c r="I868" s="15">
        <v>929</v>
      </c>
      <c r="J868" s="77">
        <v>2</v>
      </c>
      <c r="K868" s="92"/>
    </row>
    <row r="869" spans="1:11" ht="30" x14ac:dyDescent="0.25">
      <c r="A869" s="14" t="s">
        <v>1505</v>
      </c>
      <c r="B869" s="14" t="s">
        <v>3154</v>
      </c>
      <c r="C869" s="14" t="s">
        <v>3365</v>
      </c>
      <c r="D869" s="16">
        <v>45831</v>
      </c>
      <c r="E869" s="16">
        <v>45862</v>
      </c>
      <c r="F869" s="14" t="s">
        <v>3366</v>
      </c>
      <c r="G869" s="14" t="s">
        <v>3367</v>
      </c>
      <c r="H869" s="14" t="s">
        <v>3368</v>
      </c>
      <c r="I869" s="15">
        <v>671</v>
      </c>
      <c r="J869" s="77">
        <v>2</v>
      </c>
      <c r="K869" s="92"/>
    </row>
    <row r="870" spans="1:11" ht="30" x14ac:dyDescent="0.25">
      <c r="A870" s="14" t="s">
        <v>1505</v>
      </c>
      <c r="B870" s="14" t="s">
        <v>3154</v>
      </c>
      <c r="C870" s="14" t="s">
        <v>3369</v>
      </c>
      <c r="D870" s="16">
        <v>45709</v>
      </c>
      <c r="E870" s="16">
        <v>45869</v>
      </c>
      <c r="F870" s="14" t="s">
        <v>3370</v>
      </c>
      <c r="G870" s="14" t="s">
        <v>3371</v>
      </c>
      <c r="H870" s="14" t="s">
        <v>3372</v>
      </c>
      <c r="I870" s="15">
        <v>2151.25</v>
      </c>
      <c r="J870" s="77">
        <v>2</v>
      </c>
      <c r="K870" s="92"/>
    </row>
    <row r="871" spans="1:11" ht="12.5" x14ac:dyDescent="0.25">
      <c r="A871" s="14" t="s">
        <v>1505</v>
      </c>
      <c r="B871" s="14" t="s">
        <v>3154</v>
      </c>
      <c r="C871" s="14" t="s">
        <v>3373</v>
      </c>
      <c r="D871" s="16">
        <v>45722</v>
      </c>
      <c r="E871" s="16">
        <v>45869</v>
      </c>
      <c r="F871" s="14" t="s">
        <v>3374</v>
      </c>
      <c r="G871" s="14" t="s">
        <v>3371</v>
      </c>
      <c r="H871" s="14" t="s">
        <v>3372</v>
      </c>
      <c r="I871" s="15">
        <v>1462.75</v>
      </c>
      <c r="J871" s="77">
        <v>2</v>
      </c>
      <c r="K871" s="92"/>
    </row>
    <row r="872" spans="1:11" ht="30" x14ac:dyDescent="0.25">
      <c r="A872" s="14" t="s">
        <v>1505</v>
      </c>
      <c r="B872" s="14" t="s">
        <v>3154</v>
      </c>
      <c r="C872" s="14" t="s">
        <v>3375</v>
      </c>
      <c r="D872" s="16">
        <v>45723</v>
      </c>
      <c r="E872" s="16">
        <v>45862</v>
      </c>
      <c r="F872" s="14" t="s">
        <v>3376</v>
      </c>
      <c r="G872" s="14" t="s">
        <v>3377</v>
      </c>
      <c r="H872" s="14" t="s">
        <v>3378</v>
      </c>
      <c r="I872" s="15">
        <v>503.38</v>
      </c>
      <c r="J872" s="77">
        <v>2</v>
      </c>
      <c r="K872" s="92"/>
    </row>
    <row r="873" spans="1:11" ht="12.5" x14ac:dyDescent="0.25">
      <c r="A873" s="14" t="s">
        <v>1505</v>
      </c>
      <c r="B873" s="14" t="s">
        <v>3154</v>
      </c>
      <c r="C873" s="14" t="s">
        <v>3379</v>
      </c>
      <c r="D873" s="16">
        <v>45723</v>
      </c>
      <c r="E873" s="16">
        <v>45862</v>
      </c>
      <c r="F873" s="14" t="s">
        <v>3380</v>
      </c>
      <c r="G873" s="14" t="s">
        <v>3377</v>
      </c>
      <c r="H873" s="14" t="s">
        <v>3378</v>
      </c>
      <c r="I873" s="15">
        <v>564.29999999999995</v>
      </c>
      <c r="J873" s="77">
        <v>2</v>
      </c>
      <c r="K873" s="92"/>
    </row>
    <row r="874" spans="1:11" ht="12.5" x14ac:dyDescent="0.25">
      <c r="A874" s="14" t="s">
        <v>1505</v>
      </c>
      <c r="B874" s="14" t="s">
        <v>3154</v>
      </c>
      <c r="C874" s="14" t="s">
        <v>3381</v>
      </c>
      <c r="D874" s="16">
        <v>45723</v>
      </c>
      <c r="E874" s="16">
        <v>45862</v>
      </c>
      <c r="F874" s="14" t="s">
        <v>3382</v>
      </c>
      <c r="G874" s="14" t="s">
        <v>3377</v>
      </c>
      <c r="H874" s="14" t="s">
        <v>3378</v>
      </c>
      <c r="I874" s="15">
        <v>499.26</v>
      </c>
      <c r="J874" s="77">
        <v>2</v>
      </c>
      <c r="K874" s="92"/>
    </row>
    <row r="875" spans="1:11" ht="12.5" x14ac:dyDescent="0.25">
      <c r="A875" s="14" t="s">
        <v>1505</v>
      </c>
      <c r="B875" s="14" t="s">
        <v>3154</v>
      </c>
      <c r="C875" s="14" t="s">
        <v>3383</v>
      </c>
      <c r="D875" s="16">
        <v>45723</v>
      </c>
      <c r="E875" s="16">
        <v>45862</v>
      </c>
      <c r="F875" s="14" t="s">
        <v>3384</v>
      </c>
      <c r="G875" s="14" t="s">
        <v>3377</v>
      </c>
      <c r="H875" s="14" t="s">
        <v>3378</v>
      </c>
      <c r="I875" s="15">
        <v>231.59</v>
      </c>
      <c r="J875" s="77">
        <v>2</v>
      </c>
      <c r="K875" s="92"/>
    </row>
    <row r="876" spans="1:11" ht="12.5" x14ac:dyDescent="0.25">
      <c r="A876" s="14" t="s">
        <v>1505</v>
      </c>
      <c r="B876" s="14" t="s">
        <v>3154</v>
      </c>
      <c r="C876" s="14" t="s">
        <v>2157</v>
      </c>
      <c r="D876" s="16">
        <v>45723</v>
      </c>
      <c r="E876" s="16">
        <v>45862</v>
      </c>
      <c r="F876" s="14" t="s">
        <v>3385</v>
      </c>
      <c r="G876" s="14" t="s">
        <v>3377</v>
      </c>
      <c r="H876" s="14" t="s">
        <v>3378</v>
      </c>
      <c r="I876" s="15">
        <v>8.4700000000000006</v>
      </c>
      <c r="J876" s="77">
        <v>2</v>
      </c>
      <c r="K876" s="92"/>
    </row>
    <row r="877" spans="1:11" ht="30" x14ac:dyDescent="0.25">
      <c r="A877" s="14" t="s">
        <v>1505</v>
      </c>
      <c r="B877" s="14" t="s">
        <v>3154</v>
      </c>
      <c r="C877" s="14" t="s">
        <v>3386</v>
      </c>
      <c r="D877" s="16">
        <v>45669</v>
      </c>
      <c r="E877" s="16">
        <v>45862</v>
      </c>
      <c r="F877" s="14" t="s">
        <v>3387</v>
      </c>
      <c r="G877" s="14" t="s">
        <v>3388</v>
      </c>
      <c r="H877" s="14" t="s">
        <v>3389</v>
      </c>
      <c r="I877" s="15">
        <v>159.9</v>
      </c>
      <c r="J877" s="77">
        <v>2</v>
      </c>
      <c r="K877" s="92"/>
    </row>
    <row r="878" spans="1:11" ht="12.5" x14ac:dyDescent="0.25">
      <c r="A878" s="14" t="s">
        <v>1505</v>
      </c>
      <c r="B878" s="14" t="s">
        <v>3154</v>
      </c>
      <c r="C878" s="14" t="s">
        <v>3390</v>
      </c>
      <c r="D878" s="16">
        <v>45669</v>
      </c>
      <c r="E878" s="16">
        <v>45862</v>
      </c>
      <c r="F878" s="14" t="s">
        <v>3391</v>
      </c>
      <c r="G878" s="14" t="s">
        <v>3388</v>
      </c>
      <c r="H878" s="14" t="s">
        <v>3389</v>
      </c>
      <c r="I878" s="15">
        <v>172.2</v>
      </c>
      <c r="J878" s="77">
        <v>2</v>
      </c>
      <c r="K878" s="92"/>
    </row>
    <row r="879" spans="1:11" ht="12.5" x14ac:dyDescent="0.25">
      <c r="A879" s="14" t="s">
        <v>1505</v>
      </c>
      <c r="B879" s="14" t="s">
        <v>3154</v>
      </c>
      <c r="C879" s="14" t="s">
        <v>3386</v>
      </c>
      <c r="D879" s="16">
        <v>45675</v>
      </c>
      <c r="E879" s="16">
        <v>45862</v>
      </c>
      <c r="F879" s="14" t="s">
        <v>3392</v>
      </c>
      <c r="G879" s="14" t="s">
        <v>3388</v>
      </c>
      <c r="H879" s="14" t="s">
        <v>3389</v>
      </c>
      <c r="I879" s="15">
        <v>147.6</v>
      </c>
      <c r="J879" s="77">
        <v>2</v>
      </c>
      <c r="K879" s="92"/>
    </row>
    <row r="880" spans="1:11" ht="12.5" x14ac:dyDescent="0.25">
      <c r="A880" s="14" t="s">
        <v>1505</v>
      </c>
      <c r="B880" s="14" t="s">
        <v>3154</v>
      </c>
      <c r="C880" s="14" t="s">
        <v>3393</v>
      </c>
      <c r="D880" s="16">
        <v>45721</v>
      </c>
      <c r="E880" s="16">
        <v>45862</v>
      </c>
      <c r="F880" s="14" t="s">
        <v>3394</v>
      </c>
      <c r="G880" s="14" t="s">
        <v>3388</v>
      </c>
      <c r="H880" s="14" t="s">
        <v>3389</v>
      </c>
      <c r="I880" s="15">
        <v>210</v>
      </c>
      <c r="J880" s="77">
        <v>2</v>
      </c>
      <c r="K880" s="92"/>
    </row>
    <row r="881" spans="1:11" ht="12.5" x14ac:dyDescent="0.25">
      <c r="A881" s="14" t="s">
        <v>1505</v>
      </c>
      <c r="B881" s="14" t="s">
        <v>3154</v>
      </c>
      <c r="C881" s="14" t="s">
        <v>3395</v>
      </c>
      <c r="D881" s="16">
        <v>45678</v>
      </c>
      <c r="E881" s="16">
        <v>45862</v>
      </c>
      <c r="F881" s="14" t="s">
        <v>3396</v>
      </c>
      <c r="G881" s="14" t="s">
        <v>3388</v>
      </c>
      <c r="H881" s="14" t="s">
        <v>3389</v>
      </c>
      <c r="I881" s="15">
        <v>290</v>
      </c>
      <c r="J881" s="77">
        <v>2</v>
      </c>
      <c r="K881" s="92"/>
    </row>
    <row r="882" spans="1:11" ht="20" x14ac:dyDescent="0.25">
      <c r="A882" s="14" t="s">
        <v>1505</v>
      </c>
      <c r="B882" s="14" t="s">
        <v>3154</v>
      </c>
      <c r="C882" s="14" t="s">
        <v>3397</v>
      </c>
      <c r="D882" s="16">
        <v>45674</v>
      </c>
      <c r="E882" s="16">
        <v>45862</v>
      </c>
      <c r="F882" s="14" t="s">
        <v>3398</v>
      </c>
      <c r="G882" s="14" t="s">
        <v>3388</v>
      </c>
      <c r="H882" s="14" t="s">
        <v>3389</v>
      </c>
      <c r="I882" s="15">
        <v>260.10000000000002</v>
      </c>
      <c r="J882" s="77">
        <v>2</v>
      </c>
      <c r="K882" s="92"/>
    </row>
    <row r="883" spans="1:11" ht="30" x14ac:dyDescent="0.25">
      <c r="A883" s="14" t="s">
        <v>1505</v>
      </c>
      <c r="B883" s="14" t="s">
        <v>3154</v>
      </c>
      <c r="C883" s="14" t="s">
        <v>3399</v>
      </c>
      <c r="D883" s="16">
        <v>45772</v>
      </c>
      <c r="E883" s="16">
        <v>45862</v>
      </c>
      <c r="F883" s="14" t="s">
        <v>3400</v>
      </c>
      <c r="G883" s="14" t="s">
        <v>3401</v>
      </c>
      <c r="H883" s="14" t="s">
        <v>3402</v>
      </c>
      <c r="I883" s="15">
        <v>147.6</v>
      </c>
      <c r="J883" s="77">
        <v>2</v>
      </c>
      <c r="K883" s="92"/>
    </row>
    <row r="884" spans="1:11" ht="12.5" x14ac:dyDescent="0.25">
      <c r="A884" s="14" t="s">
        <v>1505</v>
      </c>
      <c r="B884" s="14" t="s">
        <v>3154</v>
      </c>
      <c r="C884" s="14" t="s">
        <v>3403</v>
      </c>
      <c r="D884" s="16">
        <v>45735</v>
      </c>
      <c r="E884" s="16">
        <v>45862</v>
      </c>
      <c r="F884" s="14" t="s">
        <v>3404</v>
      </c>
      <c r="G884" s="14" t="s">
        <v>3401</v>
      </c>
      <c r="H884" s="14" t="s">
        <v>3402</v>
      </c>
      <c r="I884" s="15">
        <v>472.4</v>
      </c>
      <c r="J884" s="77">
        <v>2</v>
      </c>
      <c r="K884" s="92"/>
    </row>
    <row r="885" spans="1:11" ht="30" x14ac:dyDescent="0.25">
      <c r="A885" s="14" t="s">
        <v>1505</v>
      </c>
      <c r="B885" s="14" t="s">
        <v>3154</v>
      </c>
      <c r="C885" s="14" t="s">
        <v>3405</v>
      </c>
      <c r="D885" s="16">
        <v>45695</v>
      </c>
      <c r="E885" s="16">
        <v>45869</v>
      </c>
      <c r="F885" s="14" t="s">
        <v>3680</v>
      </c>
      <c r="G885" s="14" t="s">
        <v>3406</v>
      </c>
      <c r="H885" s="14" t="s">
        <v>3407</v>
      </c>
      <c r="I885" s="15">
        <v>975.3</v>
      </c>
      <c r="J885" s="77">
        <v>2</v>
      </c>
      <c r="K885" s="92"/>
    </row>
    <row r="886" spans="1:11" ht="12.5" x14ac:dyDescent="0.25">
      <c r="A886" s="14" t="s">
        <v>1505</v>
      </c>
      <c r="B886" s="14" t="s">
        <v>3154</v>
      </c>
      <c r="C886" s="14" t="s">
        <v>3408</v>
      </c>
      <c r="D886" s="16">
        <v>45721</v>
      </c>
      <c r="E886" s="16">
        <v>45869</v>
      </c>
      <c r="F886" s="14" t="s">
        <v>3409</v>
      </c>
      <c r="G886" s="14" t="s">
        <v>3406</v>
      </c>
      <c r="H886" s="14" t="s">
        <v>3407</v>
      </c>
      <c r="I886" s="15">
        <v>999</v>
      </c>
      <c r="J886" s="77">
        <v>2</v>
      </c>
      <c r="K886" s="92"/>
    </row>
    <row r="887" spans="1:11" ht="12.5" x14ac:dyDescent="0.25">
      <c r="A887" s="14" t="s">
        <v>1505</v>
      </c>
      <c r="B887" s="14" t="s">
        <v>3154</v>
      </c>
      <c r="C887" s="14" t="s">
        <v>3410</v>
      </c>
      <c r="D887" s="16">
        <v>45750</v>
      </c>
      <c r="E887" s="16">
        <v>45869</v>
      </c>
      <c r="F887" s="14" t="s">
        <v>3411</v>
      </c>
      <c r="G887" s="14" t="s">
        <v>3406</v>
      </c>
      <c r="H887" s="14" t="s">
        <v>3407</v>
      </c>
      <c r="I887" s="15">
        <v>348.7</v>
      </c>
      <c r="J887" s="77">
        <v>2</v>
      </c>
      <c r="K887" s="92"/>
    </row>
    <row r="888" spans="1:11" ht="30" x14ac:dyDescent="0.25">
      <c r="A888" s="14" t="s">
        <v>1505</v>
      </c>
      <c r="B888" s="14" t="s">
        <v>3154</v>
      </c>
      <c r="C888" s="14" t="s">
        <v>2259</v>
      </c>
      <c r="D888" s="16">
        <v>45753</v>
      </c>
      <c r="E888" s="16">
        <v>45862</v>
      </c>
      <c r="F888" s="14" t="s">
        <v>3412</v>
      </c>
      <c r="G888" s="14" t="s">
        <v>3413</v>
      </c>
      <c r="H888" s="14" t="s">
        <v>3414</v>
      </c>
      <c r="I888" s="15">
        <v>586</v>
      </c>
      <c r="J888" s="77">
        <v>2</v>
      </c>
      <c r="K888" s="92"/>
    </row>
    <row r="889" spans="1:11" ht="12.5" x14ac:dyDescent="0.25">
      <c r="A889" s="14" t="s">
        <v>1505</v>
      </c>
      <c r="B889" s="14" t="s">
        <v>3154</v>
      </c>
      <c r="C889" s="14" t="s">
        <v>3415</v>
      </c>
      <c r="D889" s="16">
        <v>45755</v>
      </c>
      <c r="E889" s="16">
        <v>45862</v>
      </c>
      <c r="F889" s="14" t="s">
        <v>3416</v>
      </c>
      <c r="G889" s="14" t="s">
        <v>3413</v>
      </c>
      <c r="H889" s="14" t="s">
        <v>3414</v>
      </c>
      <c r="I889" s="15">
        <v>137</v>
      </c>
      <c r="J889" s="77">
        <v>2</v>
      </c>
      <c r="K889" s="92"/>
    </row>
    <row r="890" spans="1:11" ht="20" x14ac:dyDescent="0.25">
      <c r="A890" s="14" t="s">
        <v>1505</v>
      </c>
      <c r="B890" s="14" t="s">
        <v>3154</v>
      </c>
      <c r="C890" s="14" t="s">
        <v>3417</v>
      </c>
      <c r="D890" s="16">
        <v>45799</v>
      </c>
      <c r="E890" s="16">
        <v>45862</v>
      </c>
      <c r="F890" s="14" t="s">
        <v>3418</v>
      </c>
      <c r="G890" s="14" t="s">
        <v>3419</v>
      </c>
      <c r="H890" s="14" t="s">
        <v>3420</v>
      </c>
      <c r="I890" s="15">
        <v>826</v>
      </c>
      <c r="J890" s="77">
        <v>2</v>
      </c>
      <c r="K890" s="92"/>
    </row>
    <row r="891" spans="1:11" ht="30" x14ac:dyDescent="0.25">
      <c r="A891" s="14" t="s">
        <v>1505</v>
      </c>
      <c r="B891" s="14" t="s">
        <v>3154</v>
      </c>
      <c r="C891" s="14" t="s">
        <v>3421</v>
      </c>
      <c r="D891" s="16">
        <v>45699</v>
      </c>
      <c r="E891" s="16">
        <v>45862</v>
      </c>
      <c r="F891" s="14" t="s">
        <v>3422</v>
      </c>
      <c r="G891" s="14" t="s">
        <v>3423</v>
      </c>
      <c r="H891" s="14" t="s">
        <v>3424</v>
      </c>
      <c r="I891" s="15">
        <v>450</v>
      </c>
      <c r="J891" s="77">
        <v>2</v>
      </c>
      <c r="K891" s="92"/>
    </row>
    <row r="892" spans="1:11" ht="12.5" x14ac:dyDescent="0.25">
      <c r="A892" s="14" t="s">
        <v>1505</v>
      </c>
      <c r="B892" s="14" t="s">
        <v>3154</v>
      </c>
      <c r="C892" s="14" t="s">
        <v>1827</v>
      </c>
      <c r="D892" s="16">
        <v>45702</v>
      </c>
      <c r="E892" s="16">
        <v>45862</v>
      </c>
      <c r="F892" s="14" t="s">
        <v>3425</v>
      </c>
      <c r="G892" s="14" t="s">
        <v>3423</v>
      </c>
      <c r="H892" s="14" t="s">
        <v>3424</v>
      </c>
      <c r="I892" s="15">
        <v>360</v>
      </c>
      <c r="J892" s="77">
        <v>2</v>
      </c>
      <c r="K892" s="92"/>
    </row>
    <row r="893" spans="1:11" ht="12.5" x14ac:dyDescent="0.25">
      <c r="A893" s="14" t="s">
        <v>1505</v>
      </c>
      <c r="B893" s="14" t="s">
        <v>3154</v>
      </c>
      <c r="C893" s="14" t="s">
        <v>3390</v>
      </c>
      <c r="D893" s="16">
        <v>45732</v>
      </c>
      <c r="E893" s="16">
        <v>45862</v>
      </c>
      <c r="F893" s="14" t="s">
        <v>3426</v>
      </c>
      <c r="G893" s="14" t="s">
        <v>3423</v>
      </c>
      <c r="H893" s="14" t="s">
        <v>3424</v>
      </c>
      <c r="I893" s="15">
        <v>481</v>
      </c>
      <c r="J893" s="77">
        <v>2</v>
      </c>
      <c r="K893" s="92"/>
    </row>
    <row r="894" spans="1:11" ht="30" x14ac:dyDescent="0.25">
      <c r="A894" s="14" t="s">
        <v>1505</v>
      </c>
      <c r="B894" s="14" t="s">
        <v>3154</v>
      </c>
      <c r="C894" s="14" t="s">
        <v>1880</v>
      </c>
      <c r="D894" s="16">
        <v>45826</v>
      </c>
      <c r="E894" s="16">
        <v>45862</v>
      </c>
      <c r="F894" s="14" t="s">
        <v>3427</v>
      </c>
      <c r="G894" s="14" t="s">
        <v>3428</v>
      </c>
      <c r="H894" s="14" t="s">
        <v>3429</v>
      </c>
      <c r="I894" s="15">
        <v>218</v>
      </c>
      <c r="J894" s="77">
        <v>2</v>
      </c>
      <c r="K894" s="92"/>
    </row>
    <row r="895" spans="1:11" ht="12.5" x14ac:dyDescent="0.25">
      <c r="A895" s="14" t="s">
        <v>1505</v>
      </c>
      <c r="B895" s="14" t="s">
        <v>3154</v>
      </c>
      <c r="C895" s="14" t="s">
        <v>1989</v>
      </c>
      <c r="D895" s="16">
        <v>45826</v>
      </c>
      <c r="E895" s="16">
        <v>45862</v>
      </c>
      <c r="F895" s="14" t="s">
        <v>3430</v>
      </c>
      <c r="G895" s="14" t="s">
        <v>3428</v>
      </c>
      <c r="H895" s="14" t="s">
        <v>3429</v>
      </c>
      <c r="I895" s="15">
        <v>316.8</v>
      </c>
      <c r="J895" s="77">
        <v>2</v>
      </c>
      <c r="K895" s="92"/>
    </row>
    <row r="896" spans="1:11" ht="12.5" x14ac:dyDescent="0.25">
      <c r="A896" s="14" t="s">
        <v>1505</v>
      </c>
      <c r="B896" s="14" t="s">
        <v>3154</v>
      </c>
      <c r="C896" s="14" t="s">
        <v>3431</v>
      </c>
      <c r="D896" s="16">
        <v>45826</v>
      </c>
      <c r="E896" s="16">
        <v>45862</v>
      </c>
      <c r="F896" s="14" t="s">
        <v>3432</v>
      </c>
      <c r="G896" s="14" t="s">
        <v>3428</v>
      </c>
      <c r="H896" s="14" t="s">
        <v>3429</v>
      </c>
      <c r="I896" s="15">
        <v>236.7</v>
      </c>
      <c r="J896" s="77">
        <v>2</v>
      </c>
      <c r="K896" s="92"/>
    </row>
    <row r="897" spans="1:11" ht="20" x14ac:dyDescent="0.25">
      <c r="A897" s="14" t="s">
        <v>1505</v>
      </c>
      <c r="B897" s="14" t="s">
        <v>3154</v>
      </c>
      <c r="C897" s="14" t="s">
        <v>1597</v>
      </c>
      <c r="D897" s="16">
        <v>45791</v>
      </c>
      <c r="E897" s="16">
        <v>45862</v>
      </c>
      <c r="F897" s="14" t="s">
        <v>3433</v>
      </c>
      <c r="G897" s="14" t="s">
        <v>3428</v>
      </c>
      <c r="H897" s="14" t="s">
        <v>3429</v>
      </c>
      <c r="I897" s="15">
        <v>157.5</v>
      </c>
      <c r="J897" s="77">
        <v>2</v>
      </c>
      <c r="K897" s="92"/>
    </row>
    <row r="898" spans="1:11" ht="30" x14ac:dyDescent="0.25">
      <c r="A898" s="14" t="s">
        <v>1505</v>
      </c>
      <c r="B898" s="14" t="s">
        <v>3154</v>
      </c>
      <c r="C898" s="14" t="s">
        <v>3434</v>
      </c>
      <c r="D898" s="16">
        <v>45775</v>
      </c>
      <c r="E898" s="16">
        <v>45862</v>
      </c>
      <c r="F898" s="14" t="s">
        <v>3435</v>
      </c>
      <c r="G898" s="14" t="s">
        <v>3436</v>
      </c>
      <c r="H898" s="14" t="s">
        <v>3437</v>
      </c>
      <c r="I898" s="15">
        <v>826</v>
      </c>
      <c r="J898" s="77">
        <v>2</v>
      </c>
      <c r="K898" s="92"/>
    </row>
    <row r="899" spans="1:11" ht="30" x14ac:dyDescent="0.25">
      <c r="A899" s="14" t="s">
        <v>1505</v>
      </c>
      <c r="B899" s="14" t="s">
        <v>3306</v>
      </c>
      <c r="C899" s="14" t="s">
        <v>3438</v>
      </c>
      <c r="D899" s="16">
        <v>45678</v>
      </c>
      <c r="E899" s="16">
        <v>45877</v>
      </c>
      <c r="F899" s="14" t="s">
        <v>3439</v>
      </c>
      <c r="G899" s="14" t="s">
        <v>3440</v>
      </c>
      <c r="H899" s="14" t="s">
        <v>3441</v>
      </c>
      <c r="I899" s="15">
        <v>310</v>
      </c>
      <c r="J899" s="77">
        <v>2</v>
      </c>
      <c r="K899" s="92"/>
    </row>
    <row r="900" spans="1:11" ht="20" x14ac:dyDescent="0.25">
      <c r="A900" s="14" t="s">
        <v>1505</v>
      </c>
      <c r="B900" s="14" t="s">
        <v>3154</v>
      </c>
      <c r="C900" s="14" t="s">
        <v>3442</v>
      </c>
      <c r="D900" s="16">
        <v>45750</v>
      </c>
      <c r="E900" s="16">
        <v>45869</v>
      </c>
      <c r="F900" s="14" t="s">
        <v>3443</v>
      </c>
      <c r="G900" s="14" t="s">
        <v>3444</v>
      </c>
      <c r="H900" s="14" t="s">
        <v>3445</v>
      </c>
      <c r="I900" s="15">
        <v>1084</v>
      </c>
      <c r="J900" s="77">
        <v>2</v>
      </c>
      <c r="K900" s="92"/>
    </row>
    <row r="901" spans="1:11" ht="30" x14ac:dyDescent="0.25">
      <c r="A901" s="14" t="s">
        <v>1505</v>
      </c>
      <c r="B901" s="14" t="s">
        <v>3154</v>
      </c>
      <c r="C901" s="14" t="s">
        <v>2223</v>
      </c>
      <c r="D901" s="16">
        <v>45693</v>
      </c>
      <c r="E901" s="16">
        <v>45869</v>
      </c>
      <c r="F901" s="14" t="s">
        <v>3446</v>
      </c>
      <c r="G901" s="14" t="s">
        <v>3447</v>
      </c>
      <c r="H901" s="14" t="s">
        <v>3448</v>
      </c>
      <c r="I901" s="15">
        <v>82.23</v>
      </c>
      <c r="J901" s="77">
        <v>2</v>
      </c>
      <c r="K901" s="92"/>
    </row>
    <row r="902" spans="1:11" ht="20" x14ac:dyDescent="0.25">
      <c r="A902" s="14" t="s">
        <v>1505</v>
      </c>
      <c r="B902" s="14" t="s">
        <v>3154</v>
      </c>
      <c r="C902" s="14" t="s">
        <v>3725</v>
      </c>
      <c r="D902" s="16">
        <v>45846</v>
      </c>
      <c r="E902" s="16"/>
      <c r="F902" s="14" t="s">
        <v>3451</v>
      </c>
      <c r="G902" s="14"/>
      <c r="H902" s="14" t="s">
        <v>3459</v>
      </c>
      <c r="I902" s="15">
        <v>1360</v>
      </c>
      <c r="J902" s="77">
        <v>3</v>
      </c>
      <c r="K902" s="92"/>
    </row>
    <row r="903" spans="1:11" ht="20" x14ac:dyDescent="0.25">
      <c r="A903" s="14" t="s">
        <v>1505</v>
      </c>
      <c r="B903" s="14" t="s">
        <v>3154</v>
      </c>
      <c r="C903" s="14" t="s">
        <v>3711</v>
      </c>
      <c r="D903" s="16">
        <v>45846</v>
      </c>
      <c r="E903" s="16"/>
      <c r="F903" s="14" t="s">
        <v>3451</v>
      </c>
      <c r="G903" s="14"/>
      <c r="H903" s="14" t="s">
        <v>3453</v>
      </c>
      <c r="I903" s="15">
        <v>1393.87</v>
      </c>
      <c r="J903" s="77">
        <v>3</v>
      </c>
      <c r="K903" s="92"/>
    </row>
    <row r="904" spans="1:11" ht="20" x14ac:dyDescent="0.25">
      <c r="A904" s="14" t="s">
        <v>1505</v>
      </c>
      <c r="B904" s="14" t="s">
        <v>3154</v>
      </c>
      <c r="C904" s="14" t="s">
        <v>3713</v>
      </c>
      <c r="D904" s="16">
        <v>45846</v>
      </c>
      <c r="E904" s="16"/>
      <c r="F904" s="14" t="s">
        <v>3451</v>
      </c>
      <c r="G904" s="14"/>
      <c r="H904" s="14" t="s">
        <v>3457</v>
      </c>
      <c r="I904" s="15">
        <v>1700</v>
      </c>
      <c r="J904" s="77">
        <v>3</v>
      </c>
      <c r="K904" s="92"/>
    </row>
    <row r="905" spans="1:11" ht="20" x14ac:dyDescent="0.25">
      <c r="A905" s="14" t="s">
        <v>1505</v>
      </c>
      <c r="B905" s="14" t="s">
        <v>3154</v>
      </c>
      <c r="C905" s="14" t="s">
        <v>3710</v>
      </c>
      <c r="D905" s="16">
        <v>45846</v>
      </c>
      <c r="E905" s="16"/>
      <c r="F905" s="14" t="s">
        <v>3451</v>
      </c>
      <c r="G905" s="14"/>
      <c r="H905" s="14" t="s">
        <v>3454</v>
      </c>
      <c r="I905" s="15">
        <v>1966</v>
      </c>
      <c r="J905" s="77">
        <v>3</v>
      </c>
      <c r="K905" s="92"/>
    </row>
    <row r="906" spans="1:11" ht="20" x14ac:dyDescent="0.25">
      <c r="A906" s="14" t="s">
        <v>1505</v>
      </c>
      <c r="B906" s="14" t="s">
        <v>3154</v>
      </c>
      <c r="C906" s="14" t="s">
        <v>3716</v>
      </c>
      <c r="D906" s="16">
        <v>45846</v>
      </c>
      <c r="E906" s="16"/>
      <c r="F906" s="14" t="s">
        <v>3451</v>
      </c>
      <c r="G906" s="14"/>
      <c r="H906" s="14" t="s">
        <v>3461</v>
      </c>
      <c r="I906" s="15">
        <v>680</v>
      </c>
      <c r="J906" s="77">
        <v>3</v>
      </c>
      <c r="K906" s="92"/>
    </row>
    <row r="907" spans="1:11" ht="20" x14ac:dyDescent="0.25">
      <c r="A907" s="14" t="s">
        <v>1505</v>
      </c>
      <c r="B907" s="14" t="s">
        <v>3154</v>
      </c>
      <c r="C907" s="14" t="s">
        <v>3715</v>
      </c>
      <c r="D907" s="16">
        <v>45846</v>
      </c>
      <c r="E907" s="16"/>
      <c r="F907" s="14" t="s">
        <v>3451</v>
      </c>
      <c r="G907" s="14"/>
      <c r="H907" s="14" t="s">
        <v>3462</v>
      </c>
      <c r="I907" s="15">
        <v>841.5</v>
      </c>
      <c r="J907" s="77">
        <v>3</v>
      </c>
      <c r="K907" s="92"/>
    </row>
    <row r="908" spans="1:11" ht="20" x14ac:dyDescent="0.25">
      <c r="A908" s="14" t="s">
        <v>1505</v>
      </c>
      <c r="B908" s="14" t="s">
        <v>3154</v>
      </c>
      <c r="C908" s="14" t="s">
        <v>3714</v>
      </c>
      <c r="D908" s="16">
        <v>45846</v>
      </c>
      <c r="E908" s="16"/>
      <c r="F908" s="14" t="s">
        <v>3451</v>
      </c>
      <c r="G908" s="14"/>
      <c r="H908" s="14" t="s">
        <v>3456</v>
      </c>
      <c r="I908" s="15">
        <v>1075.0999999999999</v>
      </c>
      <c r="J908" s="77">
        <v>3</v>
      </c>
      <c r="K908" s="92"/>
    </row>
    <row r="909" spans="1:11" ht="20" x14ac:dyDescent="0.25">
      <c r="A909" s="14" t="s">
        <v>1505</v>
      </c>
      <c r="B909" s="14" t="s">
        <v>3154</v>
      </c>
      <c r="C909" s="14" t="s">
        <v>3714</v>
      </c>
      <c r="D909" s="16">
        <v>45846</v>
      </c>
      <c r="E909" s="16"/>
      <c r="F909" s="14" t="s">
        <v>3451</v>
      </c>
      <c r="G909" s="14"/>
      <c r="H909" s="14" t="s">
        <v>3466</v>
      </c>
      <c r="I909" s="15">
        <v>680</v>
      </c>
      <c r="J909" s="77">
        <v>3</v>
      </c>
      <c r="K909" s="92"/>
    </row>
    <row r="910" spans="1:11" ht="20" x14ac:dyDescent="0.25">
      <c r="A910" s="14" t="s">
        <v>1505</v>
      </c>
      <c r="B910" s="14" t="s">
        <v>3154</v>
      </c>
      <c r="C910" s="14" t="s">
        <v>3717</v>
      </c>
      <c r="D910" s="16">
        <v>45846</v>
      </c>
      <c r="E910" s="16"/>
      <c r="F910" s="14" t="s">
        <v>3451</v>
      </c>
      <c r="G910" s="14"/>
      <c r="H910" s="14" t="s">
        <v>3468</v>
      </c>
      <c r="I910" s="15">
        <v>1020</v>
      </c>
      <c r="J910" s="77">
        <v>3</v>
      </c>
      <c r="K910" s="92"/>
    </row>
    <row r="911" spans="1:11" ht="20" x14ac:dyDescent="0.25">
      <c r="A911" s="14" t="s">
        <v>1505</v>
      </c>
      <c r="B911" s="14" t="s">
        <v>3154</v>
      </c>
      <c r="C911" s="14" t="s">
        <v>3718</v>
      </c>
      <c r="D911" s="16">
        <v>45846</v>
      </c>
      <c r="E911" s="16"/>
      <c r="F911" s="14" t="s">
        <v>3451</v>
      </c>
      <c r="G911" s="14"/>
      <c r="H911" s="14" t="s">
        <v>3460</v>
      </c>
      <c r="I911" s="15">
        <v>1020</v>
      </c>
      <c r="J911" s="77">
        <v>3</v>
      </c>
      <c r="K911" s="92"/>
    </row>
    <row r="912" spans="1:11" ht="20" x14ac:dyDescent="0.25">
      <c r="A912" s="14" t="s">
        <v>1505</v>
      </c>
      <c r="B912" s="14" t="s">
        <v>3154</v>
      </c>
      <c r="C912" s="14" t="s">
        <v>3719</v>
      </c>
      <c r="D912" s="16">
        <v>45846</v>
      </c>
      <c r="E912" s="16"/>
      <c r="F912" s="14" t="s">
        <v>3451</v>
      </c>
      <c r="G912" s="14"/>
      <c r="H912" s="14" t="s">
        <v>3458</v>
      </c>
      <c r="I912" s="15">
        <v>860.5</v>
      </c>
      <c r="J912" s="77">
        <v>3</v>
      </c>
      <c r="K912" s="92"/>
    </row>
    <row r="913" spans="1:11" ht="20" x14ac:dyDescent="0.25">
      <c r="A913" s="14" t="s">
        <v>1505</v>
      </c>
      <c r="B913" s="14" t="s">
        <v>3154</v>
      </c>
      <c r="C913" s="14" t="s">
        <v>3723</v>
      </c>
      <c r="D913" s="16">
        <v>45846</v>
      </c>
      <c r="E913" s="16"/>
      <c r="F913" s="14" t="s">
        <v>3451</v>
      </c>
      <c r="G913" s="14"/>
      <c r="H913" s="14" t="s">
        <v>3463</v>
      </c>
      <c r="I913" s="15">
        <v>697.48</v>
      </c>
      <c r="J913" s="77">
        <v>3</v>
      </c>
      <c r="K913" s="92"/>
    </row>
    <row r="914" spans="1:11" ht="20" x14ac:dyDescent="0.25">
      <c r="A914" s="14" t="s">
        <v>1505</v>
      </c>
      <c r="B914" s="14" t="s">
        <v>3154</v>
      </c>
      <c r="C914" s="14" t="s">
        <v>3720</v>
      </c>
      <c r="D914" s="16">
        <v>45854</v>
      </c>
      <c r="E914" s="16"/>
      <c r="F914" s="14" t="s">
        <v>3451</v>
      </c>
      <c r="G914" s="14"/>
      <c r="H914" s="14" t="s">
        <v>3465</v>
      </c>
      <c r="I914" s="15">
        <v>680</v>
      </c>
      <c r="J914" s="77">
        <v>3</v>
      </c>
      <c r="K914" s="92"/>
    </row>
    <row r="915" spans="1:11" ht="20" x14ac:dyDescent="0.25">
      <c r="A915" s="14" t="s">
        <v>1505</v>
      </c>
      <c r="B915" s="14" t="s">
        <v>3154</v>
      </c>
      <c r="C915" s="14" t="s">
        <v>3721</v>
      </c>
      <c r="D915" s="16">
        <v>45854</v>
      </c>
      <c r="E915" s="16"/>
      <c r="F915" s="14" t="s">
        <v>3451</v>
      </c>
      <c r="G915" s="14"/>
      <c r="H915" s="14" t="s">
        <v>3467</v>
      </c>
      <c r="I915" s="15">
        <v>1040.93</v>
      </c>
      <c r="J915" s="77">
        <v>3</v>
      </c>
      <c r="K915" s="92"/>
    </row>
    <row r="916" spans="1:11" ht="20" x14ac:dyDescent="0.25">
      <c r="A916" s="14" t="s">
        <v>1505</v>
      </c>
      <c r="B916" s="14" t="s">
        <v>3154</v>
      </c>
      <c r="C916" s="14" t="s">
        <v>3722</v>
      </c>
      <c r="D916" s="16">
        <v>45846</v>
      </c>
      <c r="E916" s="16"/>
      <c r="F916" s="14" t="s">
        <v>3451</v>
      </c>
      <c r="G916" s="14"/>
      <c r="H916" s="14" t="s">
        <v>3464</v>
      </c>
      <c r="I916" s="15">
        <v>785.64</v>
      </c>
      <c r="J916" s="77">
        <v>3</v>
      </c>
      <c r="K916" s="92"/>
    </row>
    <row r="917" spans="1:11" ht="20" x14ac:dyDescent="0.25">
      <c r="A917" s="14" t="s">
        <v>1505</v>
      </c>
      <c r="B917" s="14" t="s">
        <v>3154</v>
      </c>
      <c r="C917" s="14" t="s">
        <v>3715</v>
      </c>
      <c r="D917" s="16">
        <v>45846</v>
      </c>
      <c r="E917" s="16"/>
      <c r="F917" s="14" t="s">
        <v>3451</v>
      </c>
      <c r="G917" s="14"/>
      <c r="H917" s="14" t="s">
        <v>3469</v>
      </c>
      <c r="I917" s="15">
        <v>182.6</v>
      </c>
      <c r="J917" s="77">
        <v>3</v>
      </c>
      <c r="K917" s="92"/>
    </row>
    <row r="918" spans="1:11" ht="20" x14ac:dyDescent="0.25">
      <c r="A918" s="14" t="s">
        <v>1505</v>
      </c>
      <c r="B918" s="14" t="s">
        <v>3154</v>
      </c>
      <c r="C918" s="14" t="s">
        <v>3712</v>
      </c>
      <c r="D918" s="16">
        <v>45854</v>
      </c>
      <c r="E918" s="16"/>
      <c r="F918" s="14" t="s">
        <v>3451</v>
      </c>
      <c r="G918" s="14"/>
      <c r="H918" s="14" t="s">
        <v>3455</v>
      </c>
      <c r="I918" s="15">
        <v>110.96</v>
      </c>
      <c r="J918" s="77">
        <v>3</v>
      </c>
      <c r="K918" s="92"/>
    </row>
    <row r="919" spans="1:11" ht="20" x14ac:dyDescent="0.25">
      <c r="A919" s="14" t="s">
        <v>1505</v>
      </c>
      <c r="B919" s="14" t="s">
        <v>3154</v>
      </c>
      <c r="C919" s="14" t="s">
        <v>3724</v>
      </c>
      <c r="D919" s="16">
        <v>45854</v>
      </c>
      <c r="E919" s="16"/>
      <c r="F919" s="14" t="s">
        <v>3451</v>
      </c>
      <c r="G919" s="14"/>
      <c r="H919" s="14" t="s">
        <v>3452</v>
      </c>
      <c r="I919" s="15">
        <v>919.97</v>
      </c>
      <c r="J919" s="77">
        <v>3</v>
      </c>
      <c r="K919" s="92"/>
    </row>
    <row r="920" spans="1:11" ht="20" x14ac:dyDescent="0.25">
      <c r="A920" s="14" t="s">
        <v>1505</v>
      </c>
      <c r="B920" s="14" t="s">
        <v>3154</v>
      </c>
      <c r="C920" s="14" t="s">
        <v>3726</v>
      </c>
      <c r="D920" s="16">
        <v>45846</v>
      </c>
      <c r="E920" s="16"/>
      <c r="F920" s="14" t="s">
        <v>3470</v>
      </c>
      <c r="G920" s="14"/>
      <c r="H920" s="14" t="s">
        <v>3471</v>
      </c>
      <c r="I920" s="15">
        <v>1530</v>
      </c>
      <c r="J920" s="77">
        <v>3</v>
      </c>
      <c r="K920" s="92"/>
    </row>
    <row r="921" spans="1:11" ht="20" x14ac:dyDescent="0.25">
      <c r="A921" s="14" t="s">
        <v>1505</v>
      </c>
      <c r="B921" s="14" t="s">
        <v>3154</v>
      </c>
      <c r="C921" s="14" t="s">
        <v>3727</v>
      </c>
      <c r="D921" s="16">
        <v>45846</v>
      </c>
      <c r="E921" s="16"/>
      <c r="F921" s="14" t="s">
        <v>3470</v>
      </c>
      <c r="G921" s="14"/>
      <c r="H921" s="14" t="s">
        <v>3472</v>
      </c>
      <c r="I921" s="15">
        <v>2044.37</v>
      </c>
      <c r="J921" s="77">
        <v>3</v>
      </c>
      <c r="K921" s="92"/>
    </row>
    <row r="922" spans="1:11" ht="20" x14ac:dyDescent="0.25">
      <c r="A922" s="14" t="s">
        <v>1505</v>
      </c>
      <c r="B922" s="14" t="s">
        <v>3154</v>
      </c>
      <c r="C922" s="14" t="s">
        <v>3728</v>
      </c>
      <c r="D922" s="16">
        <v>45846</v>
      </c>
      <c r="E922" s="16"/>
      <c r="F922" s="14" t="s">
        <v>3470</v>
      </c>
      <c r="G922" s="14"/>
      <c r="H922" s="14" t="s">
        <v>3473</v>
      </c>
      <c r="I922" s="15">
        <v>1218.74</v>
      </c>
      <c r="J922" s="77">
        <v>3</v>
      </c>
      <c r="K922" s="92"/>
    </row>
    <row r="923" spans="1:11" ht="20" x14ac:dyDescent="0.25">
      <c r="A923" s="14" t="s">
        <v>1505</v>
      </c>
      <c r="B923" s="14" t="s">
        <v>3154</v>
      </c>
      <c r="C923" s="14" t="s">
        <v>3729</v>
      </c>
      <c r="D923" s="16">
        <v>45846</v>
      </c>
      <c r="E923" s="16"/>
      <c r="F923" s="14" t="s">
        <v>3470</v>
      </c>
      <c r="G923" s="14"/>
      <c r="H923" s="14" t="s">
        <v>3474</v>
      </c>
      <c r="I923" s="15">
        <v>2040</v>
      </c>
      <c r="J923" s="77">
        <v>3</v>
      </c>
      <c r="K923" s="92"/>
    </row>
    <row r="924" spans="1:11" ht="20" x14ac:dyDescent="0.25">
      <c r="A924" s="14" t="s">
        <v>1505</v>
      </c>
      <c r="B924" s="14" t="s">
        <v>3154</v>
      </c>
      <c r="C924" s="14" t="s">
        <v>3730</v>
      </c>
      <c r="D924" s="16">
        <v>45854</v>
      </c>
      <c r="E924" s="16"/>
      <c r="F924" s="14" t="s">
        <v>3470</v>
      </c>
      <c r="G924" s="14"/>
      <c r="H924" s="14" t="s">
        <v>3475</v>
      </c>
      <c r="I924" s="15">
        <v>1574.84</v>
      </c>
      <c r="J924" s="77">
        <v>3</v>
      </c>
      <c r="K924" s="92"/>
    </row>
    <row r="925" spans="1:11" ht="20" x14ac:dyDescent="0.25">
      <c r="A925" s="14" t="s">
        <v>1505</v>
      </c>
      <c r="B925" s="14" t="s">
        <v>3154</v>
      </c>
      <c r="C925" s="14" t="s">
        <v>3731</v>
      </c>
      <c r="D925" s="16">
        <v>45854</v>
      </c>
      <c r="E925" s="16"/>
      <c r="F925" s="14" t="s">
        <v>3470</v>
      </c>
      <c r="G925" s="14"/>
      <c r="H925" s="14" t="s">
        <v>3476</v>
      </c>
      <c r="I925" s="15">
        <v>1530</v>
      </c>
      <c r="J925" s="77">
        <v>3</v>
      </c>
      <c r="K925" s="92"/>
    </row>
    <row r="926" spans="1:11" ht="20" x14ac:dyDescent="0.25">
      <c r="A926" s="14" t="s">
        <v>1505</v>
      </c>
      <c r="B926" s="14" t="s">
        <v>3154</v>
      </c>
      <c r="C926" s="14" t="s">
        <v>3732</v>
      </c>
      <c r="D926" s="16">
        <v>45846</v>
      </c>
      <c r="E926" s="16"/>
      <c r="F926" s="14" t="s">
        <v>3470</v>
      </c>
      <c r="G926" s="14"/>
      <c r="H926" s="14" t="s">
        <v>3477</v>
      </c>
      <c r="I926" s="15">
        <v>1987.6</v>
      </c>
      <c r="J926" s="77">
        <v>3</v>
      </c>
      <c r="K926" s="92"/>
    </row>
    <row r="927" spans="1:11" ht="20" x14ac:dyDescent="0.25">
      <c r="A927" s="14" t="s">
        <v>1505</v>
      </c>
      <c r="B927" s="14" t="s">
        <v>3154</v>
      </c>
      <c r="C927" s="14" t="s">
        <v>3733</v>
      </c>
      <c r="D927" s="16">
        <v>45846</v>
      </c>
      <c r="E927" s="16"/>
      <c r="F927" s="14" t="s">
        <v>3470</v>
      </c>
      <c r="G927" s="14"/>
      <c r="H927" s="14" t="s">
        <v>3478</v>
      </c>
      <c r="I927" s="15">
        <v>1020</v>
      </c>
      <c r="J927" s="77">
        <v>3</v>
      </c>
      <c r="K927" s="92"/>
    </row>
    <row r="928" spans="1:11" ht="20" x14ac:dyDescent="0.25">
      <c r="A928" s="14" t="s">
        <v>1505</v>
      </c>
      <c r="B928" s="14" t="s">
        <v>3154</v>
      </c>
      <c r="C928" s="14" t="s">
        <v>3734</v>
      </c>
      <c r="D928" s="16">
        <v>45846</v>
      </c>
      <c r="E928" s="16"/>
      <c r="F928" s="14" t="s">
        <v>3470</v>
      </c>
      <c r="G928" s="14"/>
      <c r="H928" s="14" t="s">
        <v>3479</v>
      </c>
      <c r="I928" s="15">
        <v>2040</v>
      </c>
      <c r="J928" s="77">
        <v>3</v>
      </c>
      <c r="K928" s="92"/>
    </row>
    <row r="929" spans="1:11" ht="20" x14ac:dyDescent="0.25">
      <c r="A929" s="14" t="s">
        <v>1505</v>
      </c>
      <c r="B929" s="14" t="s">
        <v>3154</v>
      </c>
      <c r="C929" s="14" t="s">
        <v>3735</v>
      </c>
      <c r="D929" s="16">
        <v>45846</v>
      </c>
      <c r="E929" s="16"/>
      <c r="F929" s="14" t="s">
        <v>3470</v>
      </c>
      <c r="G929" s="14"/>
      <c r="H929" s="14" t="s">
        <v>3480</v>
      </c>
      <c r="I929" s="15">
        <v>1238.1199999999999</v>
      </c>
      <c r="J929" s="77">
        <v>3</v>
      </c>
      <c r="K929" s="92"/>
    </row>
    <row r="930" spans="1:11" ht="20" x14ac:dyDescent="0.25">
      <c r="A930" s="14" t="s">
        <v>1505</v>
      </c>
      <c r="B930" s="14" t="s">
        <v>3154</v>
      </c>
      <c r="C930" s="14" t="s">
        <v>3736</v>
      </c>
      <c r="D930" s="16">
        <v>45854</v>
      </c>
      <c r="E930" s="16"/>
      <c r="F930" s="14" t="s">
        <v>3470</v>
      </c>
      <c r="G930" s="14"/>
      <c r="H930" s="14" t="s">
        <v>3481</v>
      </c>
      <c r="I930" s="15">
        <v>1534.37</v>
      </c>
      <c r="J930" s="77">
        <v>3</v>
      </c>
      <c r="K930" s="92"/>
    </row>
    <row r="931" spans="1:11" ht="20" x14ac:dyDescent="0.25">
      <c r="A931" s="14" t="s">
        <v>1505</v>
      </c>
      <c r="B931" s="14" t="s">
        <v>3154</v>
      </c>
      <c r="C931" s="14" t="s">
        <v>3737</v>
      </c>
      <c r="D931" s="16">
        <v>45854</v>
      </c>
      <c r="E931" s="16"/>
      <c r="F931" s="14" t="s">
        <v>3470</v>
      </c>
      <c r="G931" s="14"/>
      <c r="H931" s="14" t="s">
        <v>3482</v>
      </c>
      <c r="I931" s="15">
        <v>1101.07</v>
      </c>
      <c r="J931" s="77">
        <v>3</v>
      </c>
      <c r="K931" s="92"/>
    </row>
    <row r="932" spans="1:11" ht="20" x14ac:dyDescent="0.25">
      <c r="A932" s="14" t="s">
        <v>1505</v>
      </c>
      <c r="B932" s="14" t="s">
        <v>3154</v>
      </c>
      <c r="C932" s="14" t="s">
        <v>3739</v>
      </c>
      <c r="D932" s="16">
        <v>45846</v>
      </c>
      <c r="E932" s="16"/>
      <c r="F932" s="14" t="s">
        <v>3470</v>
      </c>
      <c r="G932" s="14"/>
      <c r="H932" s="14" t="s">
        <v>3483</v>
      </c>
      <c r="I932" s="15">
        <v>1064.8399999999999</v>
      </c>
      <c r="J932" s="77">
        <v>3</v>
      </c>
      <c r="K932" s="92"/>
    </row>
    <row r="933" spans="1:11" ht="20" x14ac:dyDescent="0.25">
      <c r="A933" s="14" t="s">
        <v>1505</v>
      </c>
      <c r="B933" s="14" t="s">
        <v>3154</v>
      </c>
      <c r="C933" s="14" t="s">
        <v>3738</v>
      </c>
      <c r="D933" s="16">
        <v>45846</v>
      </c>
      <c r="E933" s="16"/>
      <c r="F933" s="14" t="s">
        <v>3470</v>
      </c>
      <c r="G933" s="14"/>
      <c r="H933" s="14" t="s">
        <v>3484</v>
      </c>
      <c r="I933" s="15">
        <v>2394.92</v>
      </c>
      <c r="J933" s="77">
        <v>3</v>
      </c>
      <c r="K933" s="92"/>
    </row>
    <row r="934" spans="1:11" ht="20" x14ac:dyDescent="0.25">
      <c r="A934" s="14" t="s">
        <v>1505</v>
      </c>
      <c r="B934" s="14" t="s">
        <v>3154</v>
      </c>
      <c r="C934" s="14" t="s">
        <v>3740</v>
      </c>
      <c r="D934" s="16">
        <v>45846</v>
      </c>
      <c r="E934" s="16"/>
      <c r="F934" s="14" t="s">
        <v>3470</v>
      </c>
      <c r="G934" s="14"/>
      <c r="H934" s="14" t="s">
        <v>3485</v>
      </c>
      <c r="I934" s="15">
        <v>1530</v>
      </c>
      <c r="J934" s="77">
        <v>3</v>
      </c>
      <c r="K934" s="92"/>
    </row>
    <row r="935" spans="1:11" ht="20" x14ac:dyDescent="0.25">
      <c r="A935" s="14" t="s">
        <v>1505</v>
      </c>
      <c r="B935" s="14" t="s">
        <v>3154</v>
      </c>
      <c r="C935" s="14" t="s">
        <v>3741</v>
      </c>
      <c r="D935" s="16">
        <v>45846</v>
      </c>
      <c r="E935" s="16"/>
      <c r="F935" s="14" t="s">
        <v>3470</v>
      </c>
      <c r="G935" s="14"/>
      <c r="H935" s="14" t="s">
        <v>3486</v>
      </c>
      <c r="I935" s="15">
        <v>1568.95</v>
      </c>
      <c r="J935" s="77">
        <v>3</v>
      </c>
      <c r="K935" s="92"/>
    </row>
    <row r="936" spans="1:11" ht="20" x14ac:dyDescent="0.25">
      <c r="A936" s="14" t="s">
        <v>1505</v>
      </c>
      <c r="B936" s="14" t="s">
        <v>3154</v>
      </c>
      <c r="C936" s="14" t="s">
        <v>3742</v>
      </c>
      <c r="D936" s="16">
        <v>45854</v>
      </c>
      <c r="E936" s="16"/>
      <c r="F936" s="14" t="s">
        <v>3470</v>
      </c>
      <c r="G936" s="14"/>
      <c r="H936" s="14" t="s">
        <v>3487</v>
      </c>
      <c r="I936" s="15">
        <v>670</v>
      </c>
      <c r="J936" s="77">
        <v>3</v>
      </c>
      <c r="K936" s="92"/>
    </row>
    <row r="937" spans="1:11" ht="12.5" x14ac:dyDescent="0.25">
      <c r="A937" s="14" t="s">
        <v>1505</v>
      </c>
      <c r="B937" s="14" t="s">
        <v>3154</v>
      </c>
      <c r="C937" s="14" t="s">
        <v>3743</v>
      </c>
      <c r="D937" s="16">
        <v>45867</v>
      </c>
      <c r="E937" s="16"/>
      <c r="F937" s="14" t="s">
        <v>3488</v>
      </c>
      <c r="G937" s="14"/>
      <c r="H937" s="14" t="s">
        <v>3489</v>
      </c>
      <c r="I937" s="15">
        <v>500</v>
      </c>
      <c r="J937" s="77">
        <v>3</v>
      </c>
      <c r="K937" s="92"/>
    </row>
    <row r="938" spans="1:11" ht="20" x14ac:dyDescent="0.25">
      <c r="A938" s="14" t="s">
        <v>1505</v>
      </c>
      <c r="B938" s="14" t="s">
        <v>3154</v>
      </c>
      <c r="C938" s="14" t="s">
        <v>1827</v>
      </c>
      <c r="D938" s="16">
        <v>45846</v>
      </c>
      <c r="E938" s="16"/>
      <c r="F938" s="14" t="s">
        <v>3490</v>
      </c>
      <c r="G938" s="14"/>
      <c r="H938" s="14" t="s">
        <v>3491</v>
      </c>
      <c r="I938" s="15">
        <v>2400</v>
      </c>
      <c r="J938" s="77">
        <v>3</v>
      </c>
      <c r="K938" s="92"/>
    </row>
    <row r="939" spans="1:11" ht="20" x14ac:dyDescent="0.25">
      <c r="A939" s="14" t="s">
        <v>1505</v>
      </c>
      <c r="B939" s="14" t="s">
        <v>3154</v>
      </c>
      <c r="C939" s="14" t="s">
        <v>1827</v>
      </c>
      <c r="D939" s="16">
        <v>45846</v>
      </c>
      <c r="E939" s="16"/>
      <c r="F939" s="14" t="s">
        <v>3492</v>
      </c>
      <c r="G939" s="14"/>
      <c r="H939" s="14" t="s">
        <v>3493</v>
      </c>
      <c r="I939" s="15">
        <v>1680</v>
      </c>
      <c r="J939" s="77">
        <v>3</v>
      </c>
      <c r="K939" s="92"/>
    </row>
    <row r="940" spans="1:11" ht="30" x14ac:dyDescent="0.25">
      <c r="A940" s="14" t="s">
        <v>1505</v>
      </c>
      <c r="B940" s="14" t="s">
        <v>3154</v>
      </c>
      <c r="C940" s="14" t="s">
        <v>1809</v>
      </c>
      <c r="D940" s="16">
        <v>45854</v>
      </c>
      <c r="E940" s="16"/>
      <c r="F940" s="14" t="s">
        <v>3494</v>
      </c>
      <c r="G940" s="14"/>
      <c r="H940" s="14" t="s">
        <v>3495</v>
      </c>
      <c r="I940" s="15">
        <v>2300</v>
      </c>
      <c r="J940" s="77">
        <v>3</v>
      </c>
      <c r="K940" s="92"/>
    </row>
    <row r="941" spans="1:11" ht="30" x14ac:dyDescent="0.25">
      <c r="A941" s="14" t="s">
        <v>1505</v>
      </c>
      <c r="B941" s="14" t="s">
        <v>3154</v>
      </c>
      <c r="C941" s="14" t="s">
        <v>1827</v>
      </c>
      <c r="D941" s="16">
        <v>45846</v>
      </c>
      <c r="E941" s="16"/>
      <c r="F941" s="14" t="s">
        <v>3496</v>
      </c>
      <c r="G941" s="14"/>
      <c r="H941" s="14" t="s">
        <v>3495</v>
      </c>
      <c r="I941" s="15">
        <v>1400</v>
      </c>
      <c r="J941" s="77">
        <v>3</v>
      </c>
      <c r="K941" s="92"/>
    </row>
    <row r="942" spans="1:11" ht="20" x14ac:dyDescent="0.25">
      <c r="A942" s="14" t="s">
        <v>1505</v>
      </c>
      <c r="B942" s="14" t="s">
        <v>3154</v>
      </c>
      <c r="C942" s="14" t="s">
        <v>1809</v>
      </c>
      <c r="D942" s="16">
        <v>45855</v>
      </c>
      <c r="E942" s="16"/>
      <c r="F942" s="14" t="s">
        <v>3497</v>
      </c>
      <c r="G942" s="14"/>
      <c r="H942" s="14" t="s">
        <v>3501</v>
      </c>
      <c r="I942" s="15">
        <v>1800</v>
      </c>
      <c r="J942" s="77">
        <v>3</v>
      </c>
      <c r="K942" s="92"/>
    </row>
    <row r="943" spans="1:11" ht="20" x14ac:dyDescent="0.25">
      <c r="A943" s="14" t="s">
        <v>1505</v>
      </c>
      <c r="B943" s="14" t="s">
        <v>3154</v>
      </c>
      <c r="C943" s="14" t="s">
        <v>1809</v>
      </c>
      <c r="D943" s="16">
        <v>45869</v>
      </c>
      <c r="E943" s="16"/>
      <c r="F943" s="14" t="s">
        <v>3498</v>
      </c>
      <c r="G943" s="14"/>
      <c r="H943" s="14" t="s">
        <v>3499</v>
      </c>
      <c r="I943" s="15">
        <v>1200</v>
      </c>
      <c r="J943" s="77">
        <v>3</v>
      </c>
      <c r="K943" s="92"/>
    </row>
    <row r="944" spans="1:11" ht="20" x14ac:dyDescent="0.25">
      <c r="A944" s="14" t="s">
        <v>1505</v>
      </c>
      <c r="B944" s="14" t="s">
        <v>3154</v>
      </c>
      <c r="C944" s="14" t="s">
        <v>1827</v>
      </c>
      <c r="D944" s="16">
        <v>45846</v>
      </c>
      <c r="E944" s="16"/>
      <c r="F944" s="14" t="s">
        <v>3500</v>
      </c>
      <c r="G944" s="14"/>
      <c r="H944" s="14" t="s">
        <v>3499</v>
      </c>
      <c r="I944" s="15">
        <v>600</v>
      </c>
      <c r="J944" s="77">
        <v>3</v>
      </c>
      <c r="K944" s="92"/>
    </row>
    <row r="945" spans="1:11" ht="30" x14ac:dyDescent="0.25">
      <c r="A945" s="14" t="s">
        <v>1505</v>
      </c>
      <c r="B945" s="14" t="s">
        <v>3154</v>
      </c>
      <c r="C945" s="14" t="s">
        <v>1669</v>
      </c>
      <c r="D945" s="16">
        <v>45854</v>
      </c>
      <c r="E945" s="16"/>
      <c r="F945" s="14" t="s">
        <v>3503</v>
      </c>
      <c r="G945" s="14"/>
      <c r="H945" s="14" t="s">
        <v>3502</v>
      </c>
      <c r="I945" s="15">
        <v>1800</v>
      </c>
      <c r="J945" s="77">
        <v>3</v>
      </c>
      <c r="K945" s="92"/>
    </row>
    <row r="946" spans="1:11" ht="20" x14ac:dyDescent="0.25">
      <c r="A946" s="14" t="s">
        <v>1505</v>
      </c>
      <c r="B946" s="14" t="s">
        <v>3154</v>
      </c>
      <c r="C946" s="14" t="s">
        <v>1827</v>
      </c>
      <c r="D946" s="16">
        <v>45846</v>
      </c>
      <c r="E946" s="16"/>
      <c r="F946" s="14" t="s">
        <v>3504</v>
      </c>
      <c r="G946" s="14"/>
      <c r="H946" s="14" t="s">
        <v>3505</v>
      </c>
      <c r="I946" s="15">
        <v>1600</v>
      </c>
      <c r="J946" s="77">
        <v>3</v>
      </c>
      <c r="K946" s="92"/>
    </row>
    <row r="947" spans="1:11" ht="20" x14ac:dyDescent="0.25">
      <c r="A947" s="14" t="s">
        <v>1505</v>
      </c>
      <c r="B947" s="14" t="s">
        <v>2443</v>
      </c>
      <c r="C947" s="14" t="s">
        <v>3765</v>
      </c>
      <c r="D947" s="16">
        <v>45700</v>
      </c>
      <c r="E947" s="16"/>
      <c r="F947" s="14" t="s">
        <v>1538</v>
      </c>
      <c r="G947" s="14" t="s">
        <v>3511</v>
      </c>
      <c r="H947" s="14" t="s">
        <v>1525</v>
      </c>
      <c r="I947" s="15">
        <v>400</v>
      </c>
      <c r="J947" s="77">
        <v>2</v>
      </c>
      <c r="K947" s="92"/>
    </row>
    <row r="948" spans="1:11" ht="30" x14ac:dyDescent="0.25">
      <c r="A948" s="14" t="s">
        <v>1505</v>
      </c>
      <c r="B948" s="14" t="s">
        <v>3766</v>
      </c>
      <c r="C948" s="14" t="s">
        <v>1530</v>
      </c>
      <c r="D948" s="16">
        <v>45727</v>
      </c>
      <c r="E948" s="16"/>
      <c r="F948" s="14" t="s">
        <v>1768</v>
      </c>
      <c r="G948" s="14" t="s">
        <v>3576</v>
      </c>
      <c r="H948" s="14" t="s">
        <v>1509</v>
      </c>
      <c r="I948" s="15">
        <v>800</v>
      </c>
      <c r="J948" s="77">
        <v>2</v>
      </c>
      <c r="K948" s="92"/>
    </row>
    <row r="949" spans="1:11" ht="30" x14ac:dyDescent="0.25">
      <c r="A949" s="14" t="s">
        <v>1505</v>
      </c>
      <c r="B949" s="14" t="s">
        <v>3767</v>
      </c>
      <c r="C949" s="14" t="s">
        <v>2887</v>
      </c>
      <c r="D949" s="16">
        <v>45727</v>
      </c>
      <c r="E949" s="16"/>
      <c r="F949" s="14" t="s">
        <v>1768</v>
      </c>
      <c r="G949" s="14" t="s">
        <v>3572</v>
      </c>
      <c r="H949" s="14" t="s">
        <v>1762</v>
      </c>
      <c r="I949" s="15">
        <v>800</v>
      </c>
      <c r="J949" s="77">
        <v>2</v>
      </c>
      <c r="K949" s="92"/>
    </row>
    <row r="950" spans="1:11" ht="12.5" x14ac:dyDescent="0.25">
      <c r="A950" s="14" t="s">
        <v>1505</v>
      </c>
      <c r="B950" s="14" t="s">
        <v>3768</v>
      </c>
      <c r="C950" s="14" t="s">
        <v>3769</v>
      </c>
      <c r="D950" s="16">
        <v>45743</v>
      </c>
      <c r="E950" s="16"/>
      <c r="F950" s="14" t="s">
        <v>3772</v>
      </c>
      <c r="G950" s="14" t="s">
        <v>3770</v>
      </c>
      <c r="H950" s="14" t="s">
        <v>3771</v>
      </c>
      <c r="I950" s="15">
        <v>2100</v>
      </c>
      <c r="J950" s="77">
        <v>2</v>
      </c>
      <c r="K950" s="92"/>
    </row>
    <row r="951" spans="1:11" ht="20" x14ac:dyDescent="0.25">
      <c r="A951" s="14" t="s">
        <v>1505</v>
      </c>
      <c r="B951" s="14" t="s">
        <v>2983</v>
      </c>
      <c r="C951" s="14" t="s">
        <v>1669</v>
      </c>
      <c r="D951" s="16">
        <v>45842</v>
      </c>
      <c r="E951" s="16"/>
      <c r="F951" s="14" t="s">
        <v>3773</v>
      </c>
      <c r="G951" s="14" t="s">
        <v>3514</v>
      </c>
      <c r="H951" s="14" t="s">
        <v>1536</v>
      </c>
      <c r="I951" s="15">
        <v>500</v>
      </c>
      <c r="J951" s="77">
        <v>2</v>
      </c>
      <c r="K951" s="92"/>
    </row>
    <row r="952" spans="1:11" ht="20" x14ac:dyDescent="0.25">
      <c r="A952" s="14" t="s">
        <v>1505</v>
      </c>
      <c r="B952" s="14" t="s">
        <v>3775</v>
      </c>
      <c r="C952" s="14" t="s">
        <v>3776</v>
      </c>
      <c r="D952" s="16">
        <v>45917</v>
      </c>
      <c r="E952" s="16"/>
      <c r="F952" s="14" t="s">
        <v>3777</v>
      </c>
      <c r="G952" s="14" t="s">
        <v>3698</v>
      </c>
      <c r="H952" s="14" t="s">
        <v>3778</v>
      </c>
      <c r="I952" s="15">
        <v>14478.1</v>
      </c>
      <c r="J952" s="77">
        <v>3</v>
      </c>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313"/>
      <c r="H997" s="313"/>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996 G998: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 right="0.196850393700787" top="0.47244094488188998" bottom="0.47244094488188998" header="0.31496062992126" footer="0.31496062992126"/>
  <pageSetup paperSize="9" scale="85"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70" t="str">
        <f>Spolu!C3&amp;", "&amp;Spolu!C6</f>
        <v>Slovenská volejbalová federácia, Kalinčiakova 33, Bratislava, 831 04</v>
      </c>
      <c r="B1" s="370"/>
      <c r="C1" s="370"/>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1" t="s">
        <v>1275</v>
      </c>
      <c r="F3" s="372"/>
      <c r="N3" s="137" t="str">
        <f t="shared" si="0"/>
        <v>c - príspevok Slovenskému paralympijskému výboru</v>
      </c>
      <c r="O3" s="137" t="s">
        <v>342</v>
      </c>
      <c r="P3" s="137" t="s">
        <v>343</v>
      </c>
    </row>
    <row r="4" spans="1:16" ht="45.75" customHeight="1" x14ac:dyDescent="0.25">
      <c r="E4" s="372"/>
      <c r="F4" s="372"/>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3" t="s">
        <v>1288</v>
      </c>
      <c r="B12" s="373"/>
      <c r="C12" s="37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4"/>
      <c r="C14" s="374"/>
      <c r="F14" s="141"/>
      <c r="N14" s="137" t="str">
        <f t="shared" si="0"/>
        <v>n - organizovanie významnej súťaže podľa § 55 ods. 1 písm. b)</v>
      </c>
      <c r="O14" s="137" t="s">
        <v>364</v>
      </c>
      <c r="P14" s="137" t="s">
        <v>1290</v>
      </c>
    </row>
    <row r="15" spans="1:16" ht="32.25" customHeight="1" thickBot="1" x14ac:dyDescent="0.3">
      <c r="A15" s="139" t="s">
        <v>1291</v>
      </c>
      <c r="B15" s="375" t="s">
        <v>1292</v>
      </c>
      <c r="C15" s="376"/>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3"/>
      <c r="N17" s="137" t="str">
        <f t="shared" si="0"/>
        <v xml:space="preserve">q - </v>
      </c>
      <c r="O17" s="137" t="s">
        <v>367</v>
      </c>
    </row>
    <row r="18" spans="1:16" x14ac:dyDescent="0.25">
      <c r="B18" s="193" t="s">
        <v>1299</v>
      </c>
      <c r="C18" s="142" t="str">
        <f>Spolu!C4</f>
        <v>00688819</v>
      </c>
      <c r="E18" s="147" t="s">
        <v>1300</v>
      </c>
      <c r="F18" s="283">
        <v>421947749446</v>
      </c>
      <c r="N18" s="137" t="str">
        <f t="shared" si="0"/>
        <v xml:space="preserve">r - </v>
      </c>
      <c r="O18" s="137" t="s">
        <v>368</v>
      </c>
    </row>
    <row r="19" spans="1:16" x14ac:dyDescent="0.25">
      <c r="E19" s="147" t="s">
        <v>1301</v>
      </c>
      <c r="F19" s="283">
        <v>421947749756</v>
      </c>
    </row>
    <row r="20" spans="1:16" ht="16" thickBot="1" x14ac:dyDescent="0.3">
      <c r="A20" s="139" t="s">
        <v>396</v>
      </c>
      <c r="B20" s="143">
        <f>F6</f>
        <v>0</v>
      </c>
      <c r="E20" s="208"/>
      <c r="F20" s="284"/>
    </row>
    <row r="21" spans="1:16" ht="189" customHeight="1" x14ac:dyDescent="0.25">
      <c r="B21" s="211"/>
      <c r="C21" s="144"/>
    </row>
    <row r="22" spans="1:16" ht="39.75" customHeight="1" x14ac:dyDescent="0.25">
      <c r="B22" s="369" t="s">
        <v>1302</v>
      </c>
      <c r="C22" s="36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2026-04-15T07:16:17Z</cp:lastPrinted>
  <dcterms:created xsi:type="dcterms:W3CDTF">2017-02-20T06:20:12Z</dcterms:created>
  <dcterms:modified xsi:type="dcterms:W3CDTF">2026-04-15T07:16:37Z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