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zslmarketing1-my.sharepoint.com/personal/jana_buzekova_zsl_sk/Documents/Dokumenty/moje/STU/financie/2025/"/>
    </mc:Choice>
  </mc:AlternateContent>
  <xr:revisionPtr revIDLastSave="1496" documentId="8_{2A33A6FE-1ACE-4949-8A74-026DA7AC130C}" xr6:coauthVersionLast="47" xr6:coauthVersionMax="47" xr10:uidLastSave="{DB9977EE-0F1F-4D37-A05F-4027C014C8D8}"/>
  <bookViews>
    <workbookView xWindow="-120" yWindow="-120" windowWidth="29040" windowHeight="15720" firstSheet="1"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M17"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C13" i="6"/>
  <c r="C10" i="6"/>
  <c r="K40" i="9"/>
  <c r="L41" i="9"/>
  <c r="L43" i="9"/>
  <c r="L46" i="9" s="1"/>
  <c r="K45" i="9"/>
  <c r="B43" i="9" s="1"/>
  <c r="M13" i="4"/>
  <c r="C11" i="6"/>
  <c r="L65" i="9" l="1"/>
  <c r="K16" i="4"/>
  <c r="J16" i="4" s="1"/>
  <c r="M4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<sst xmlns="http://schemas.openxmlformats.org/spreadsheetml/2006/main" count="4385" uniqueCount="2183">
  <si>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</si>
  <si>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</si>
  <si>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</si>
  <si>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</si>
  <si>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</si>
  <si>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</si>
  <si>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</si>
  <si>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</si>
  <si>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</si>
  <si>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</si>
  <si>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</si>
  <si>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</si>
  <si>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</si>
  <si>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</si>
  <si>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</si>
  <si>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</si>
  <si>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</si>
  <si>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</si>
  <si>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</si>
  <si>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</si>
  <si>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</si>
  <si>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</si>
  <si>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</si>
  <si>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</si>
  <si>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</si>
  <si>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</si>
  <si>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</si>
  <si>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</si>
  <si>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</si>
  <si>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</si>
  <si>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</si>
  <si>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</si>
  <si>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</si>
  <si>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</si>
  <si>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</si>
  <si>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</si>
  <si>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</si>
  <si>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</si>
  <si>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</si>
  <si>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</si>
  <si>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</si>
  <si>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</si>
  <si>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</si>
  <si>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</si>
  <si>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</si>
  <si>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</si>
  <si>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</si>
  <si>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</si>
  <si>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</si>
  <si>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</si>
  <si>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</si>
  <si>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</si>
  <si>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</si>
  <si>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</si>
  <si>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</si>
  <si>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</si>
  <si>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</si>
  <si>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</si>
  <si>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</si>
  <si>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</si>
  <si>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</si>
  <si>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</si>
  <si>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</si>
  <si>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</si>
  <si>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</si>
  <si>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</si>
  <si>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</si>
  <si>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</si>
  <si>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</si>
  <si>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</si>
  <si>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</si>
  <si>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</si>
  <si>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</si>
  <si>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</si>
  <si>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</si>
  <si>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</si>
  <si>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</si>
  <si>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</si>
  <si>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</si>
  <si>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</si>
  <si>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</si>
  <si>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</si>
  <si>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</si>
  <si>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</si>
  <si>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</si>
  <si>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</si>
  <si>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</si>
  <si>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</si>
  <si>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</si>
  <si>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</si>
  <si>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</si>
  <si>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</si>
  <si>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</si>
  <si>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</si>
  <si>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</si>
  <si>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</si>
  <si>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</si>
  <si>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</si>
  <si>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</si>
  <si>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</si>
  <si>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</si>
  <si>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</si>
  <si>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</si>
  <si>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</si>
  <si>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</si>
  <si>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</si>
  <si>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</si>
  <si>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</si>
  <si>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</si>
  <si>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</si>
  <si>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</si>
  <si>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</si>
  <si>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</si>
  <si>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</si>
  <si>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</si>
  <si>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</si>
  <si>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</si>
  <si>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</si>
  <si>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</si>
  <si>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</si>
  <si>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</si>
  <si>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</si>
  <si>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</si>
  <si>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</si>
  <si>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</si>
  <si>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</si>
  <si>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</si>
  <si>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</si>
  <si>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</si>
  <si>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</si>
  <si>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</si>
  <si>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</si>
  <si>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</si>
  <si>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</si>
  <si>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</si>
  <si>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</si>
  <si>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</si>
  <si>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</si>
  <si>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</si>
  <si>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</si>
  <si>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</si>
  <si>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</si>
  <si>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</si>
  <si>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</si>
  <si>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</si>
  <si>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</si>
  <si>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</si>
  <si>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</si>
  <si>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</si>
  <si>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</si>
  <si>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</si>
  <si>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</si>
  <si>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</si>
  <si>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</si>
  <si>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</si>
  <si>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</si>
  <si>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</si>
  <si>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</si>
  <si>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</si>
  <si>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</si>
  <si>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</si>
  <si>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</si>
  <si>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</si>
  <si>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</si>
  <si>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</si>
  <si>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</si>
  <si>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</si>
  <si>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</si>
  <si>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</si>
  <si>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</si>
  <si>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</si>
  <si>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</si>
  <si>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</si>
  <si>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</si>
  <si>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</si>
  <si>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</si>
  <si>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</si>
  <si>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</si>
  <si>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</si>
  <si>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</si>
  <si>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</si>
  <si>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</si>
  <si>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</si>
  <si>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</si>
  <si>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</si>
  <si>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</si>
  <si>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</si>
  <si>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</si>
  <si>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</si>
  <si>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</si>
  <si>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</si>
  <si>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</si>
  <si>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</si>
  <si>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</si>
  <si>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</si>
  <si>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</si>
  <si>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</si>
  <si>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</si>
  <si>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</si>
  <si>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</si>
  <si>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</si>
  <si>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</si>
  <si>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</si>
  <si>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</si>
  <si>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</si>
  <si>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</si>
  <si>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</si>
  <si>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</si>
  <si>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</si>
  <si>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</si>
  <si>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</si>
  <si>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</si>
  <si>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</si>
  <si>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</si>
  <si>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</si>
  <si>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</si>
  <si>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</si>
  <si>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</si>
  <si>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</si>
  <si>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</si>
  <si>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</si>
  <si>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</si>
  <si>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</si>
  <si>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</si>
  <si>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</si>
  <si>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</si>
  <si>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</si>
  <si>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</si>
  <si>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</si>
  <si>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</si>
  <si>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</si>
  <si>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</si>
  <si>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</si>
  <si>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</si>
  <si>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</si>
  <si>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</si>
  <si>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</si>
  <si>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</si>
  <si>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</si>
  <si>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</si>
  <si>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</si>
  <si>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</si>
  <si>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</si>
  <si>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</si>
  <si>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</si>
  <si>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</si>
  <si>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</si>
  <si>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</si>
  <si>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</si>
  <si>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</si>
  <si>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</si>
  <si>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</si>
  <si>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</si>
  <si>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</si>
  <si>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</si>
  <si>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</si>
  <si>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</si>
  <si>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</si>
  <si>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</si>
  <si>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</si>
  <si>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</si>
  <si>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</si>
  <si>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</si>
  <si>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</si>
  <si>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</si>
  <si>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</si>
  <si>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</si>
  <si>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</si>
  <si>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</si>
  <si>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</si>
  <si>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</si>
  <si>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</si>
  <si>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</si>
  <si>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</si>
  <si>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</si>
  <si>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</si>
  <si>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</si>
  <si>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</si>
  <si>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</si>
  <si>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</si>
  <si>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</si>
  <si>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</si>
  <si>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</si>
  <si>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</si>
  <si>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</si>
  <si>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</si>
  <si>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</si>
  <si>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</si>
  <si>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</si>
  <si>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</si>
  <si>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</si>
  <si>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</si>
  <si>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</si>
  <si>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</si>
  <si>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</si>
  <si>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</si>
  <si>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</si>
  <si>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</si>
  <si>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</si>
  <si>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</si>
  <si>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</si>
  <si>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</si>
  <si>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</si>
  <si>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</si>
  <si>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</si>
  <si>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</si>
  <si>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</si>
  <si>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</si>
  <si>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</si>
  <si>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</si>
  <si>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</si>
  <si>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</si>
  <si>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</si>
  <si>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</si>
  <si>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</si>
  <si>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</si>
  <si>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</si>
  <si>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</si>
  <si>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</si>
  <si>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</si>
  <si>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</si>
  <si>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</si>
  <si>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</si>
  <si>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</si>
  <si>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</si>
  <si>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</si>
  <si>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</si>
  <si>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</si>
  <si>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</si>
  <si>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</si>
  <si>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</si>
  <si>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</si>
  <si>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</si>
  <si>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</si>
  <si>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</si>
  <si>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</si>
  <si>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</si>
  <si>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</si>
  <si>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</si>
  <si>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</si>
  <si>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</si>
  <si>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</si>
  <si>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</si>
  <si>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</si>
  <si>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</si>
  <si>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</si>
  <si>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</si>
  <si>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</si>
  <si>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</si>
  <si>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</si>
  <si>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</si>
  <si>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</si>
  <si>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</si>
  <si>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</si>
  <si>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</si>
  <si>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</si>
  <si>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</si>
  <si>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</si>
  <si>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</si>
  <si>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</si>
  <si>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</si>
  <si>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</si>
  <si>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</si>
  <si>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</si>
  <si>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</si>
  <si>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</si>
  <si>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</si>
  <si>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</si>
  <si>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</si>
  <si>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</si>
  <si>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</si>
  <si>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</si>
  <si>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</si>
  <si>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</si>
  <si>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</si>
  <si>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</si>
  <si>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</si>
  <si>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</si>
  <si>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</si>
  <si>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</si>
  <si>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</si>
  <si>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</si>
  <si>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</si>
  <si>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</si>
  <si>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</si>
  <si>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</si>
  <si>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</si>
  <si>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</si>
  <si>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</si>
  <si>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</si>
  <si>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</si>
  <si>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</si>
  <si>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</si>
  <si>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</si>
  <si>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</si>
  <si>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</si>
  <si>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</si>
  <si>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</si>
  <si>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</si>
  <si>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</si>
  <si>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</si>
  <si>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</si>
  <si>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</si>
  <si>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</si>
  <si>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</si>
  <si>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</si>
  <si>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</si>
  <si>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</si>
  <si>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</si>
  <si>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</si>
  <si>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</si>
  <si>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</si>
  <si>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</si>
  <si>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</si>
  <si>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</si>
  <si>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</si>
  <si>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</si>
  <si>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</si>
  <si>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</si>
  <si>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</si>
  <si>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</si>
  <si>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</si>
  <si>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</si>
  <si>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</si>
  <si>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</si>
  <si>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</si>
  <si>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</si>
  <si>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</si>
  <si>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</si>
  <si>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</si>
  <si>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</si>
  <si>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</si>
  <si>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</si>
  <si>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</si>
  <si>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</si>
  <si>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</si>
  <si>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</si>
  <si>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</si>
  <si>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</si>
  <si>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</si>
  <si>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</si>
  <si>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</si>
  <si>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</si>
  <si>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</si>
  <si>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</si>
  <si>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</si>
  <si>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</si>
  <si>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</si>
  <si>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</si>
  <si>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</si>
  <si>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</si>
  <si>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</si>
  <si>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</si>
  <si>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</si>
  <si>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</si>
  <si>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</si>
  <si>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</si>
  <si>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</si>
  <si>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</si>
  <si>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</si>
  <si>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</si>
  <si>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</si>
  <si>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</si>
  <si>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</si>
  <si>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</si>
  <si>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</si>
  <si>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</si>
  <si>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</si>
  <si>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</si>
  <si>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</si>
  <si>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</si>
  <si>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</si>
  <si>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</si>
  <si>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</si>
  <si>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</si>
  <si>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</si>
  <si>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</si>
  <si>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</si>
  <si>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</si>
  <si>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</si>
  <si>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</si>
  <si>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</si>
  <si>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</si>
  <si>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</si>
  <si>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</si>
  <si>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</si>
  <si>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</si>
  <si>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</si>
  <si>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</si>
  <si>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</si>
  <si>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</si>
  <si>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</si>
  <si>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</si>
  <si>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</si>
  <si>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</si>
  <si>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</si>
  <si>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</si>
  <si>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</si>
  <si>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</si>
  <si>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</si>
  <si>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</si>
  <si>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</si>
  <si>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</si>
  <si>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</si>
  <si>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</si>
  <si>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</si>
  <si>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</si>
  <si>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</si>
  <si>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</si>
  <si>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</si>
  <si>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</si>
  <si>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</si>
  <si>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</si>
  <si>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</si>
  <si>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</si>
  <si>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</si>
  <si>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</si>
  <si>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</si>
  <si>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</si>
  <si>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</si>
  <si>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</si>
  <si>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</si>
  <si>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</si>
  <si>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</si>
  <si>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</si>
  <si>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</si>
  <si>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</si>
  <si>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</si>
  <si>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</si>
  <si>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</si>
  <si>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</si>
  <si>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</si>
  <si>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</si>
  <si>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</si>
  <si>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</si>
  <si>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</si>
  <si>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</si>
  <si>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</si>
  <si>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</si>
  <si>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</si>
  <si>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</si>
  <si>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</si>
  <si>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</si>
  <si>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</si>
  <si>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</si>
  <si>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</si>
  <si>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</si>
  <si>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</si>
  <si>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</si>
  <si>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</si>
  <si>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</si>
  <si>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</si>
  <si>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</si>
  <si>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</si>
  <si>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</si>
  <si>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</si>
  <si>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</si>
  <si>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</si>
  <si>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</si>
  <si>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</si>
  <si>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</si>
  <si>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</si>
  <si>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</si>
  <si>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</si>
  <si>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</si>
  <si>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</si>
  <si>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</si>
  <si>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</si>
  <si>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</si>
  <si>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</si>
  <si>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</si>
  <si>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</si>
  <si>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</si>
  <si>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</si>
  <si>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</si>
  <si>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</si>
  <si>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</si>
  <si>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</si>
  <si>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</si>
  <si>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</si>
  <si>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</si>
  <si>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</si>
  <si>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</si>
  <si>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</si>
  <si>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</si>
  <si>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</si>
  <si>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</si>
  <si>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</si>
  <si>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</si>
  <si>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</si>
  <si>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</si>
  <si>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</si>
  <si>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</si>
  <si>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</si>
  <si>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</si>
  <si>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</si>
  <si>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</si>
  <si>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</si>
  <si>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</si>
  <si>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</si>
  <si>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</si>
  <si>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</si>
  <si>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</si>
  <si>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</si>
  <si>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</si>
  <si>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</si>
  <si>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</si>
  <si>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</si>
  <si>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</si>
  <si>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</si>
  <si>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</si>
  <si>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</si>
  <si>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</si>
  <si>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</si>
  <si>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</si>
  <si>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</si>
  <si>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</si>
  <si>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</si>
  <si>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</si>
  <si>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</si>
  <si>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</si>
  <si>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</si>
  <si>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</si>
  <si>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</si>
  <si>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</si>
  <si>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</si>
  <si>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</si>
  <si>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</si>
  <si>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</si>
  <si>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</si>
  <si>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</si>
  <si>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</si>
  <si>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</si>
  <si>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</si>
  <si>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</si>
  <si>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</si>
  <si>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</si>
  <si>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</si>
  <si>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</si>
  <si>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</si>
  <si>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</si>
  <si>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</si>
  <si>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</si>
  <si>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</si>
  <si>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</si>
  <si>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</si>
  <si>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</si>
  <si>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</si>
  <si>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</si>
  <si>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</si>
  <si>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</si>
  <si>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</si>
  <si>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</si>
  <si>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</si>
  <si>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</si>
  <si>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</si>
  <si>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</si>
  <si>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</si>
  <si>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</si>
  <si>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</si>
  <si>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</si>
  <si>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</si>
  <si>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</si>
  <si>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</si>
  <si>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</si>
  <si>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</si>
  <si>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</si>
  <si>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</si>
  <si>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</si>
  <si>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</si>
  <si>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</si>
  <si>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</si>
  <si>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</si>
  <si>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</si>
  <si>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</si>
  <si>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</si>
  <si>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</si>
  <si>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</si>
  <si>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</si>
  <si>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</si>
  <si>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</si>
  <si>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</si>
  <si>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</si>
  <si>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</si>
  <si>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</si>
  <si>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</si>
  <si>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</si>
  <si>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</si>
  <si>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</si>
  <si>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</si>
  <si>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</si>
  <si>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</si>
  <si>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</si>
  <si>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</si>
  <si>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</si>
  <si>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</si>
  <si>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</si>
  <si>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</si>
  <si>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</si>
  <si>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</si>
  <si>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</si>
  <si>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</si>
  <si>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</si>
  <si>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</si>
  <si>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</si>
  <si>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</si>
  <si>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</si>
  <si>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</si>
  <si>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</si>
  <si>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</si>
  <si>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</si>
  <si>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</si>
  <si>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</si>
  <si>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</si>
  <si>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</si>
  <si>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</si>
  <si>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</si>
  <si>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</si>
  <si>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</si>
  <si>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</si>
  <si>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</si>
  <si>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</si>
  <si>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</si>
  <si>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</si>
  <si>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</si>
  <si>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</si>
  <si>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</si>
  <si>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</si>
  <si>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</si>
  <si>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</si>
  <si>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</si>
  <si>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</si>
  <si>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</si>
  <si>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</si>
  <si>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</si>
  <si>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</si>
  <si>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</si>
  <si>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</si>
  <si>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</si>
  <si>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</si>
  <si>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</si>
  <si>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</si>
  <si>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</si>
  <si>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</si>
  <si>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</si>
  <si>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</si>
  <si>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</si>
  <si>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</si>
  <si>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</si>
  <si>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</si>
  <si>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</si>
  <si>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</si>
  <si>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</si>
  <si>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</si>
  <si>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</si>
  <si>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</si>
  <si>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</si>
  <si>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</si>
  <si>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</si>
  <si>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</si>
  <si>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</si>
  <si>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</si>
  <si>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</si>
  <si>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</si>
  <si>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</si>
  <si>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</si>
  <si>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</si>
  <si>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</si>
  <si>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</si>
  <si>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</si>
  <si>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</si>
  <si>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</si>
  <si>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</si>
  <si>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</si>
  <si>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</si>
  <si>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</si>
  <si>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</si>
  <si>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</si>
  <si>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</si>
  <si>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</si>
  <si>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</si>
  <si>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</si>
  <si>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</si>
  <si>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</si>
  <si>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</si>
  <si>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</si>
  <si>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</si>
  <si>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</si>
  <si>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</si>
  <si>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</si>
  <si>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</si>
  <si>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</si>
  <si>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</si>
  <si>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</si>
  <si>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</si>
  <si>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</si>
  <si>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</si>
  <si>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</si>
  <si>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</si>
  <si>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</si>
  <si>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</si>
  <si>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</si>
  <si>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</si>
  <si>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</si>
  <si>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</si>
  <si>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</si>
  <si>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</si>
  <si>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</si>
  <si>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</si>
  <si>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</si>
  <si>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</si>
  <si>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</si>
  <si>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</si>
  <si>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</si>
  <si>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</si>
  <si>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</si>
  <si>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</si>
  <si>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</si>
  <si>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</si>
  <si>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</si>
  <si>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</si>
  <si>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</si>
  <si>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</si>
  <si>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</si>
  <si>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</si>
  <si>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</si>
  <si>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</si>
  <si>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</si>
  <si>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</si>
  <si>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</si>
  <si>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</si>
  <si>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</si>
  <si>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</si>
  <si>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</si>
  <si>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</si>
  <si>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</si>
  <si>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</si>
  <si>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</si>
  <si>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</si>
  <si>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</si>
  <si>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</si>
  <si>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</si>
  <si>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</si>
  <si>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</si>
  <si>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</si>
  <si>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</si>
  <si>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</si>
  <si>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</si>
  <si>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</si>
  <si>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</si>
  <si>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</si>
  <si>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</si>
  <si>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</si>
  <si>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</si>
  <si>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</si>
  <si>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</si>
  <si>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</si>
  <si>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</si>
  <si>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</si>
  <si>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</si>
  <si>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</si>
  <si>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</si>
  <si>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</si>
  <si>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</si>
  <si>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</si>
  <si>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</si>
  <si>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</si>
  <si>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</si>
  <si>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</si>
  <si>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</si>
  <si>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</si>
  <si>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</si>
  <si>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</si>
  <si>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</si>
  <si>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</si>
  <si>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</si>
  <si>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</si>
  <si>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</si>
  <si>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</si>
  <si>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</si>
  <si>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</si>
  <si>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</si>
  <si>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</si>
  <si>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</si>
  <si>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</si>
  <si>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</si>
  <si>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</si>
  <si>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</si>
  <si>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</si>
  <si>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</si>
  <si>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</si>
  <si>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</si>
  <si>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</si>
  <si>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</si>
  <si>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</si>
  <si>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</si>
  <si>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</si>
  <si>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</si>
  <si>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</si>
  <si>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</si>
  <si>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</si>
  <si>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</si>
  <si>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</si>
  <si>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</si>
  <si>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</si>
  <si>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</si>
  <si>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</si>
  <si>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</si>
  <si>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</si>
  <si>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</si>
  <si>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</si>
  <si>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</si>
  <si>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</si>
  <si>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</si>
  <si>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</si>
  <si>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</si>
  <si>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</si>
  <si>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</si>
  <si>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</si>
  <si>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</si>
  <si>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</si>
  <si>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</si>
  <si>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</si>
  <si>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</si>
  <si>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</si>
  <si>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</si>
  <si>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</si>
  <si>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</si>
  <si>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</si>
  <si>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</si>
  <si>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</si>
  <si>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</si>
  <si>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</si>
  <si>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</si>
  <si>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</si>
  <si>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</si>
  <si>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</si>
  <si>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</si>
  <si>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</si>
  <si>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</si>
  <si>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</si>
  <si>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</si>
  <si>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</si>
  <si>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</si>
  <si>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</si>
  <si>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</si>
  <si>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</si>
  <si>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</si>
  <si>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</si>
  <si>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</si>
  <si>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</si>
  <si>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</si>
  <si>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</si>
  <si>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</si>
  <si>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</si>
  <si>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</si>
  <si>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</si>
  <si>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</si>
  <si>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</si>
  <si>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</si>
  <si>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</si>
  <si>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</si>
  <si>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</si>
  <si>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</si>
  <si>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</si>
  <si>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</si>
  <si>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</si>
  <si>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</si>
  <si>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</si>
  <si>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</si>
  <si>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</si>
  <si>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</si>
  <si>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</si>
  <si>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</si>
  <si>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</si>
  <si>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</si>
  <si>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</si>
  <si>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</si>
  <si>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</si>
  <si>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</si>
  <si>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</si>
  <si>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</si>
  <si>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</si>
  <si>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</si>
  <si>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</si>
  <si>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</si>
  <si>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</si>
  <si>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</si>
  <si>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</si>
  <si>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</si>
  <si>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</si>
  <si>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</si>
  <si>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</si>
  <si>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</si>
  <si>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</si>
  <si>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</si>
  <si>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</si>
  <si>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</si>
  <si>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</si>
  <si>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</si>
  <si>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</si>
  <si>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</si>
  <si>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</si>
  <si>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</si>
  <si>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</si>
  <si>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</si>
  <si>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</si>
  <si>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</si>
  <si>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</si>
  <si>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</si>
  <si>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</si>
  <si>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</si>
  <si>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</si>
  <si>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</si>
  <si>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</si>
  <si>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</si>
  <si>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</si>
  <si>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</si>
  <si>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</si>
  <si>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</si>
  <si>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</si>
  <si>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</si>
  <si>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</si>
  <si>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</si>
  <si>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</si>
  <si>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</si>
  <si>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</si>
  <si>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</si>
  <si>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</si>
  <si>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</si>
  <si>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</si>
  <si>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</si>
  <si>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</si>
  <si>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</si>
  <si>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</si>
  <si>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</si>
  <si>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</si>
  <si>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</si>
  <si>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</si>
  <si>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</si>
  <si>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</si>
  <si>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</si>
  <si>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</si>
  <si>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</si>
  <si>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</si>
  <si>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</si>
  <si>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</si>
  <si>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</si>
  <si>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</si>
  <si>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</si>
  <si>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</si>
  <si>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</si>
  <si>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</si>
  <si>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</si>
  <si>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</si>
  <si>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</si>
  <si>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</si>
  <si>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</si>
  <si>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</si>
  <si>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</si>
  <si>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</si>
  <si>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</si>
  <si>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</si>
  <si>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</si>
  <si>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</si>
  <si>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</si>
  <si>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</si>
  <si>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</si>
  <si>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</si>
  <si>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</si>
  <si>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</si>
  <si>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</si>
  <si>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</si>
  <si>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</si>
  <si>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</si>
  <si>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</si>
  <si>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</si>
  <si>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</si>
  <si>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</si>
  <si>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</si>
  <si>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</si>
  <si>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</si>
  <si>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</si>
  <si>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</si>
  <si>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</si>
  <si>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</si>
  <si>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</si>
  <si>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</si>
  <si>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</si>
  <si>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</si>
  <si>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</si>
  <si>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</si>
  <si>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</si>
  <si>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</si>
  <si>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</si>
  <si>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</si>
  <si>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</si>
  <si>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</si>
  <si>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</si>
  <si>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</si>
  <si>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</si>
  <si>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</si>
  <si>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</si>
  <si>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</si>
  <si>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</si>
  <si>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</si>
  <si>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</si>
  <si>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</si>
  <si>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</si>
  <si>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</si>
  <si>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</si>
  <si>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</si>
  <si>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</si>
  <si>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</si>
  <si>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</si>
  <si>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</si>
  <si>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</si>
  <si>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</si>
  <si>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</si>
  <si>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</si>
  <si>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</si>
  <si>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</si>
  <si>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</si>
  <si>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</si>
  <si>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</si>
  <si>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</si>
  <si>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</si>
  <si>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</si>
  <si>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</si>
  <si>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</si>
  <si>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</si>
  <si>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</si>
  <si>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</si>
  <si>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</si>
  <si>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</si>
  <si>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</si>
  <si>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</si>
  <si>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</si>
  <si>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</si>
  <si>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</si>
  <si>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</si>
  <si>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</si>
  <si>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</si>
  <si>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</si>
  <si>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</si>
  <si>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</si>
  <si>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</si>
  <si>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</si>
  <si>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</si>
  <si>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</si>
  <si>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</si>
  <si>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</si>
  <si>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</si>
  <si>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</si>
  <si>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</si>
  <si>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</si>
  <si>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</si>
  <si>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</si>
  <si>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</si>
  <si>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</si>
  <si>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</si>
  <si>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</si>
  <si>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</si>
  <si>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</si>
  <si>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</si>
  <si>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</si>
  <si>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</si>
  <si>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</si>
  <si>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</si>
  <si>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</si>
  <si>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</si>
  <si>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</si>
  <si>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</si>
  <si>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</si>
  <si>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</si>
  <si>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</si>
  <si>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</si>
  <si>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</si>
  <si>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</si>
  <si>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</si>
  <si>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</si>
  <si>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</si>
  <si>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</si>
  <si>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</si>
  <si>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</si>
  <si>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</si>
  <si>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</si>
  <si>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</si>
  <si>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</si>
  <si>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</si>
  <si>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</si>
  <si>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</si>
  <si>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</si>
  <si>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</si>
  <si>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</si>
  <si>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</si>
  <si>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</si>
  <si>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</si>
  <si>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</si>
  <si>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</si>
  <si>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</si>
  <si>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</si>
  <si>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</si>
  <si>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</si>
  <si>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</si>
  <si>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</si>
  <si>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</si>
  <si>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</si>
  <si>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</si>
  <si>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</si>
  <si>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</si>
  <si>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</si>
  <si>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</si>
  <si>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</si>
  <si>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</si>
  <si>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</si>
  <si>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</si>
  <si>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</si>
  <si>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</si>
  <si>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</si>
  <si>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</si>
  <si>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</si>
  <si>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</si>
  <si>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</si>
  <si>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</si>
  <si>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</si>
  <si>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</si>
  <si>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</si>
  <si>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</si>
  <si>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</si>
  <si>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</si>
  <si>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</si>
  <si>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</si>
  <si>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</si>
  <si>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</si>
  <si>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</si>
  <si>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</si>
  <si>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</si>
  <si>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</si>
  <si>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</si>
  <si>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</si>
  <si>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</si>
  <si>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</si>
  <si>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</si>
  <si>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</si>
  <si>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</si>
  <si>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</si>
  <si>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</si>
  <si>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</si>
  <si>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</si>
  <si>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</si>
  <si>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</si>
  <si>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</si>
  <si>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</si>
  <si>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</si>
  <si>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</si>
  <si>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</si>
  <si>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</si>
  <si>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</si>
  <si>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</si>
  <si>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</si>
  <si>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</si>
  <si>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</si>
  <si>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</si>
  <si>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</si>
  <si>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</si>
  <si>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</si>
  <si>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</si>
  <si>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</si>
  <si>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</si>
  <si>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</si>
  <si>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</si>
  <si>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</si>
  <si>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</si>
  <si>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</si>
  <si>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</si>
  <si>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</si>
  <si>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</si>
  <si>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</si>
  <si>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</si>
  <si>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</si>
  <si>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</si>
  <si>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</si>
  <si>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</si>
  <si>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</si>
  <si>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</si>
  <si>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</si>
  <si>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</si>
  <si>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</si>
  <si>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</si>
  <si>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</si>
  <si>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</si>
  <si>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</si>
  <si>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</si>
  <si>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</si>
  <si>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</si>
  <si>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</si>
  <si>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</si>
  <si>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</si>
  <si>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</si>
  <si>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</si>
  <si>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</si>
  <si>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</si>
  <si>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</si>
  <si>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</si>
  <si>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</si>
  <si>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</si>
  <si>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</si>
  <si>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</si>
  <si>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</si>
  <si>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</si>
  <si>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</si>
  <si>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</si>
  <si>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</si>
  <si>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</si>
  <si>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</si>
  <si>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</si>
  <si>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</si>
  <si>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</si>
  <si>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</si>
  <si>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</si>
  <si>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</si>
  <si>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</si>
  <si>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</si>
  <si>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</si>
  <si>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</si>
  <si>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</si>
  <si>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</si>
  <si>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</si>
  <si>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</si>
  <si>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</si>
  <si>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</si>
  <si>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</si>
  <si>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</si>
  <si>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</si>
  <si>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</si>
  <si>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</si>
  <si>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</si>
  <si>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</si>
  <si>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</si>
  <si>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</si>
  <si>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</si>
  <si>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</si>
  <si>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</si>
  <si>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</si>
  <si>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</si>
  <si>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</si>
  <si>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</si>
  <si>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</si>
  <si>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</si>
  <si>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</si>
  <si>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</si>
  <si>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</si>
  <si>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</si>
  <si>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</si>
  <si>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</si>
  <si>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</si>
  <si>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</si>
  <si>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</si>
  <si>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</si>
  <si>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</si>
  <si>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</si>
  <si>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</si>
  <si>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</si>
  <si>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</si>
  <si>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</si>
  <si>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</si>
  <si>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</si>
  <si>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</si>
  <si>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</si>
  <si>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</si>
  <si>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</si>
  <si>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</si>
  <si>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</si>
  <si>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</si>
  <si>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</si>
  <si>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</si>
  <si>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</si>
  <si>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</si>
  <si>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</si>
  <si>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</si>
  <si>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</si>
  <si>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</si>
  <si>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</si>
  <si>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</si>
  <si>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</si>
  <si>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</si>
  <si>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</si>
  <si>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</si>
  <si>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</si>
  <si>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</si>
  <si>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</si>
  <si>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</si>
  <si>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</si>
  <si>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</si>
  <si>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</si>
  <si>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</si>
  <si>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</si>
  <si>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</si>
  <si>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</si>
  <si>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</si>
  <si>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</si>
  <si>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</si>
  <si>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</si>
  <si>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</si>
  <si>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</si>
  <si>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</si>
  <si>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</si>
  <si>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</si>
  <si>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</si>
  <si>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</si>
  <si>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</si>
  <si>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</si>
  <si>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</si>
  <si>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</si>
  <si>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</si>
  <si>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</si>
  <si>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</si>
  <si>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</si>
  <si>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</si>
  <si>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</si>
  <si>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</si>
  <si>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</si>
  <si>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</si>
  <si>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</si>
  <si>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</si>
  <si>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</si>
  <si>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</si>
  <si>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</si>
  <si>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</si>
  <si>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</si>
  <si>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</si>
  <si>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</si>
  <si>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</si>
  <si>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</si>
  <si>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</si>
  <si>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</si>
  <si>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</si>
  <si>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</si>
  <si>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</si>
  <si>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</si>
  <si>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</si>
  <si>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</si>
  <si>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</si>
  <si>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</si>
  <si>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</si>
  <si>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</si>
  <si>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</si>
  <si>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</si>
  <si>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</si>
  <si>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</si>
  <si>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</si>
  <si>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</si>
  <si>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</si>
  <si>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</si>
  <si>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</si>
  <si>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</si>
  <si>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</si>
  <si>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</si>
  <si>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</si>
  <si>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</si>
  <si>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</si>
  <si>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</si>
  <si>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</si>
  <si>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</si>
  <si>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</si>
  <si>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</si>
  <si>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</si>
  <si>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</si>
  <si>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</si>
  <si>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</si>
  <si>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</si>
  <si>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</si>
  <si>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</si>
  <si>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</si>
  <si>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</si>
  <si>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</si>
  <si>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</si>
  <si>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</si>
  <si>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</si>
  <si>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</si>
  <si>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</si>
  <si>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</si>
  <si>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</si>
  <si>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</si>
  <si>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</si>
  <si>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</si>
  <si>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</si>
  <si>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</si>
  <si>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</si>
  <si>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</si>
  <si>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</si>
  <si>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</si>
  <si>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</si>
  <si>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</si>
  <si>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</si>
  <si>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</si>
  <si>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</si>
  <si>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</si>
  <si>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</si>
  <si>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</si>
  <si>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</si>
  <si>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</si>
  <si>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</si>
  <si>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</si>
  <si>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</si>
  <si>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triatlon - bežné transfery</t>
  </si>
  <si>
    <t>FA2250010</t>
  </si>
  <si>
    <t>Odmena koordinátora triatlonu Michal Varga JANUÁR 2025</t>
  </si>
  <si>
    <t>Triax Bratislava</t>
  </si>
  <si>
    <t>B1-2025-01-015</t>
  </si>
  <si>
    <t>Bankové poplatky</t>
  </si>
  <si>
    <t>31320155</t>
  </si>
  <si>
    <t>VÚB, a.s. Mlynské Nivy, Bratislava</t>
  </si>
  <si>
    <t>MZDY25001</t>
  </si>
  <si>
    <t>mzdy alikvótna časť 01/2025</t>
  </si>
  <si>
    <t>FA2250019</t>
  </si>
  <si>
    <t>0002-2025</t>
  </si>
  <si>
    <t xml:space="preserve">Asistencia a podpora pre talentovanú mládež </t>
  </si>
  <si>
    <t>Jana Búzeková</t>
  </si>
  <si>
    <t>FA2250022</t>
  </si>
  <si>
    <t>Group J&amp;J s. r. o.</t>
  </si>
  <si>
    <t>FA2250014</t>
  </si>
  <si>
    <t>odmena asistenta koordinatora 01/2025</t>
  </si>
  <si>
    <t>Tomáš Jurkovič</t>
  </si>
  <si>
    <t xml:space="preserve">Asistencia a podpora pre reprezentáciu v multišprote </t>
  </si>
  <si>
    <t xml:space="preserve">Asistencia a podpora pre seniorskú reprezentáciu v triatlone </t>
  </si>
  <si>
    <t xml:space="preserve">Admin.práce, asistencia a podpora sekretariátu </t>
  </si>
  <si>
    <t>B1-2025-02-030</t>
  </si>
  <si>
    <t>B1-2025-02-031</t>
  </si>
  <si>
    <t>ID25008</t>
  </si>
  <si>
    <t>321000</t>
  </si>
  <si>
    <t>poistná udalosť automobil BL801JM</t>
  </si>
  <si>
    <t>Generali Poisťovňa, pobočka poisťovne z iného členského štátu</t>
  </si>
  <si>
    <t>FA2250015</t>
  </si>
  <si>
    <t>2025/SVK</t>
  </si>
  <si>
    <t>ETU - Affiliation Fee - SVK - poplatok 2025</t>
  </si>
  <si>
    <t>EUROPEAN TRIATHLON UNION</t>
  </si>
  <si>
    <t>Podpora pre domcáce súťaže a reprezentáciu v multišporte</t>
  </si>
  <si>
    <t>Podpora pre domáce súťaže a seniorskú reprezentáciu v triatlone</t>
  </si>
  <si>
    <t>FA2250027</t>
  </si>
  <si>
    <t>SVK2025</t>
  </si>
  <si>
    <t>2025 Affiliation fee</t>
  </si>
  <si>
    <t>WORLD Triathlon</t>
  </si>
  <si>
    <t>MZDY25002</t>
  </si>
  <si>
    <t>mzdy alikvótna časť 02/2025</t>
  </si>
  <si>
    <t>FA2250041</t>
  </si>
  <si>
    <t>04/2025</t>
  </si>
  <si>
    <t>FA2250040</t>
  </si>
  <si>
    <t>FA2250031</t>
  </si>
  <si>
    <t>odmena asistenta koordinatora 02/2025</t>
  </si>
  <si>
    <t>FA2250038</t>
  </si>
  <si>
    <t>FV2500002</t>
  </si>
  <si>
    <t>Odmena koordinátora triatlonu Michal Varga FEBRUÁR 2025</t>
  </si>
  <si>
    <t>ID25014</t>
  </si>
  <si>
    <t>vyúčtovanie výdavkov -  ubytovanie MSE LONDYN 2025 - ROJTAS</t>
  </si>
  <si>
    <t>Michal Varga</t>
  </si>
  <si>
    <t>FA2250036</t>
  </si>
  <si>
    <t>039/2025DO</t>
  </si>
  <si>
    <t>Spracovanie účtovníctva 02/2025</t>
  </si>
  <si>
    <t>Optimal Profit s.r.o.</t>
  </si>
  <si>
    <t>FA2250035</t>
  </si>
  <si>
    <t>Telefónne poplatky 02/25</t>
  </si>
  <si>
    <t>Orange Slovensko, a.s.</t>
  </si>
  <si>
    <t>ID25013</t>
  </si>
  <si>
    <t>Fond na podporu športu - administrat. poplatok pri žiadosti</t>
  </si>
  <si>
    <t>FA2250037</t>
  </si>
  <si>
    <t>Poštovné služby pre STU - FEBRUÁR 2025</t>
  </si>
  <si>
    <t>DOM ŠPORTU, s.r.o.</t>
  </si>
  <si>
    <t>B1-2025-03-019</t>
  </si>
  <si>
    <t>Bankové poplatky - za bankovú informáciu (AUDIT)</t>
  </si>
  <si>
    <t>ID25015</t>
  </si>
  <si>
    <t>transport z letiska na hotel - KONGRES ET ISTANBUL 2025</t>
  </si>
  <si>
    <t>B1-2025-03-029</t>
  </si>
  <si>
    <t>ID25025</t>
  </si>
  <si>
    <t>vyúčtovanie - občerstvenie pre delegátov konferencia STÚ</t>
  </si>
  <si>
    <t>ID25024</t>
  </si>
  <si>
    <t>cestovné - VV STÚ BA 2025 - CELERÍN</t>
  </si>
  <si>
    <t>ID25023</t>
  </si>
  <si>
    <t>cestovné - VV STÚ BA 2025 - Stanková</t>
  </si>
  <si>
    <t>ID25022</t>
  </si>
  <si>
    <t>cestovné - VV STÚ BA 2025 - Došek</t>
  </si>
  <si>
    <t>ID25021</t>
  </si>
  <si>
    <t>cestovné - VV STÚ BA 2025 - KAVEC</t>
  </si>
  <si>
    <t>ID25020</t>
  </si>
  <si>
    <t>cestovné - VV STÚ BA 2025 - KRAVIANSKY</t>
  </si>
  <si>
    <t>FA2250042</t>
  </si>
  <si>
    <t>Prenájom priestorov - aula 26.03.2025</t>
  </si>
  <si>
    <t>ID25027</t>
  </si>
  <si>
    <t>vyúčtovanie - zasadnutie VV STÚ - večera pre členov a hostí</t>
  </si>
  <si>
    <t>ID25026</t>
  </si>
  <si>
    <t xml:space="preserve">PHM - Citroen JUMPER </t>
  </si>
  <si>
    <t>ID25028</t>
  </si>
  <si>
    <t>vyúčtovanie - ubytovanie členovia VV a kontrolór</t>
  </si>
  <si>
    <t>FA2250043</t>
  </si>
  <si>
    <t>Spracovanie miezd 1q 2025</t>
  </si>
  <si>
    <t>B Accounting, s. r. o.</t>
  </si>
  <si>
    <t>B1-2025-03-039</t>
  </si>
  <si>
    <t>FA2250032</t>
  </si>
  <si>
    <t>Spracovanie dát - registračný výsledkový systém MAID 02/25</t>
  </si>
  <si>
    <t>MAIND, s.r.o.</t>
  </si>
  <si>
    <t>FA2250033</t>
  </si>
  <si>
    <t>Spracovanie dát - systém MAIND pre STÚ migrácia systému 2025</t>
  </si>
  <si>
    <t>FA2250034</t>
  </si>
  <si>
    <t>Časomiera Akvatlon LEVICE 2025</t>
  </si>
  <si>
    <t>VysledkovyServis s. r. o.</t>
  </si>
  <si>
    <t>FA2250039</t>
  </si>
  <si>
    <t>Časomiera Akvatlon Spišská Nová Ves II 2025</t>
  </si>
  <si>
    <t>ID25019</t>
  </si>
  <si>
    <t>PZ - STANKO,  akvatlon Spišská NV 02/2025, hlavný rozhodca</t>
  </si>
  <si>
    <t>Marian Stanko</t>
  </si>
  <si>
    <t>ID25018</t>
  </si>
  <si>
    <t>PZ - STANKO,  akvatlon Spišská NV 03/2025, hlavný rozhodca</t>
  </si>
  <si>
    <t>ID25017</t>
  </si>
  <si>
    <t>PZ, TD , cestovné - MICHLIK - akvatlon Spišská NV 03/2025</t>
  </si>
  <si>
    <t>Daniel Michlík</t>
  </si>
  <si>
    <t>ID25016</t>
  </si>
  <si>
    <t>PZ, TD , cestovné - MICHLIK - akvatlon Spišská NV 02/2025</t>
  </si>
  <si>
    <t>MZDY25004</t>
  </si>
  <si>
    <t>mzdy alikvótna časť 04/2025 (osoba 1,2,3)</t>
  </si>
  <si>
    <t>ID25031</t>
  </si>
  <si>
    <t>547310</t>
  </si>
  <si>
    <t>cestovné - sústredenie mládeže Štúrovo 03/2025 - CELERÍN</t>
  </si>
  <si>
    <t>Milan Celerin</t>
  </si>
  <si>
    <t>ID25033</t>
  </si>
  <si>
    <t>cestovné - sústredenie mládeže Štúrovo 03/2025 - STANKO</t>
  </si>
  <si>
    <t>FA2250055</t>
  </si>
  <si>
    <t>Oblečenie - repre trisuit BETAKOVA</t>
  </si>
  <si>
    <t>NyNa s.r.o.</t>
  </si>
  <si>
    <t>FA2250057</t>
  </si>
  <si>
    <t>FA2250059</t>
  </si>
  <si>
    <t>FA/107/04/2025/OS</t>
  </si>
  <si>
    <t>Entry Fee Europe Duatlon 2025 Champ. Rumia 2025 junior SK</t>
  </si>
  <si>
    <t>Labosport Polska Spólka z ograniczona</t>
  </si>
  <si>
    <t>ID25039</t>
  </si>
  <si>
    <t>547120</t>
  </si>
  <si>
    <t>výdavky - diéty ME duatlon Rumia (Poľsko) 04/2025</t>
  </si>
  <si>
    <t>Marek Vojník</t>
  </si>
  <si>
    <t>ID25041</t>
  </si>
  <si>
    <t>cestovné - ME duatlon RUMIA (POL) 04/2025</t>
  </si>
  <si>
    <t>ID25042</t>
  </si>
  <si>
    <t>vyúčtovanie -  ubytovanie pre výpravu SR EPJ CAORLE 05/25</t>
  </si>
  <si>
    <t>Peter Králik</t>
  </si>
  <si>
    <t>FA2250044</t>
  </si>
  <si>
    <t>FV2500003</t>
  </si>
  <si>
    <t>Odmena koordinátora triatlonu Michal Varga MAREC 2025</t>
  </si>
  <si>
    <t>FA2250048</t>
  </si>
  <si>
    <t>Oblečenie - repre kombinézy</t>
  </si>
  <si>
    <t>HUUB Ltd</t>
  </si>
  <si>
    <t>ID25030</t>
  </si>
  <si>
    <t>vyúčtovanie - ubytovanie ME duatlon RUMIA POLAND 04/2025</t>
  </si>
  <si>
    <t>Tomáš JURKOVIČ</t>
  </si>
  <si>
    <t>FA2250050</t>
  </si>
  <si>
    <t>odmena asistenta koordinatora 03/2025</t>
  </si>
  <si>
    <t>ID25034</t>
  </si>
  <si>
    <t>vyúčtovanie výdavkov -  sústredenie NICE 01-02/25</t>
  </si>
  <si>
    <t>IDv25004</t>
  </si>
  <si>
    <t>PZP - CITROEN JUMPER - BL801JM-2025</t>
  </si>
  <si>
    <t>ID25029</t>
  </si>
  <si>
    <t>cestovné - VV STÚ BA 03/2025 - KRAVIANSKY</t>
  </si>
  <si>
    <t>Daniel Kraviansky</t>
  </si>
  <si>
    <t>FA2250045</t>
  </si>
  <si>
    <t>Internet - 04/2025</t>
  </si>
  <si>
    <t>SWAN, a.s.</t>
  </si>
  <si>
    <t>FA2250046</t>
  </si>
  <si>
    <t>Nájomné - energie, prevádzkové N -  05/25</t>
  </si>
  <si>
    <t>FA2250047</t>
  </si>
  <si>
    <t>Nájomné - 05/2025</t>
  </si>
  <si>
    <t>FA2250049</t>
  </si>
  <si>
    <t>049/2025DO</t>
  </si>
  <si>
    <t>Spracovanie účtovnej závierky 2024</t>
  </si>
  <si>
    <t>FA2250051</t>
  </si>
  <si>
    <t>050/2025DO</t>
  </si>
  <si>
    <t>Spracovanie účtovníctva 03/2025</t>
  </si>
  <si>
    <t>FA2250054</t>
  </si>
  <si>
    <t>Poštovné služby pre STU - APRÍL 2025</t>
  </si>
  <si>
    <t>FA2250056</t>
  </si>
  <si>
    <t>Telefónne poplatky 03/2025</t>
  </si>
  <si>
    <t>FA2250060</t>
  </si>
  <si>
    <t>Nájomné - vyúčtovanie 2024 - nedoplatok</t>
  </si>
  <si>
    <t>ID25040</t>
  </si>
  <si>
    <t>547000</t>
  </si>
  <si>
    <t>Fond na podporu športu - administrat. poplatok pri žiadosti o dotáciu</t>
  </si>
  <si>
    <t>Jana Škanderova</t>
  </si>
  <si>
    <t>B1-2025-04-043</t>
  </si>
  <si>
    <t>B1-2025-04-044</t>
  </si>
  <si>
    <t>FA2250052</t>
  </si>
  <si>
    <t>Časomiera Akvatlon Dolný Kubín 2025</t>
  </si>
  <si>
    <t>FA2250053</t>
  </si>
  <si>
    <t>ID25032</t>
  </si>
  <si>
    <t>PZ, TD  cestovné - MICHLIK - akvatlon Dolný Kubín 04/2025</t>
  </si>
  <si>
    <t>FA2250058</t>
  </si>
  <si>
    <t>Časomiera duatlon Košice 2025</t>
  </si>
  <si>
    <t>ID25038</t>
  </si>
  <si>
    <t>cestovné - Cassovia duatlon KE 04/2025 - STANKO</t>
  </si>
  <si>
    <t>FA2250061</t>
  </si>
  <si>
    <t>VF325010</t>
  </si>
  <si>
    <t>Časomiera duatlon KRAVANY 2025</t>
  </si>
  <si>
    <t>VOS-TPK – ČASOMIERA s.r.o.</t>
  </si>
  <si>
    <t>FA2250070</t>
  </si>
  <si>
    <t>Asistencia a podpora pre talentovanú mládež - marec</t>
  </si>
  <si>
    <t>FA2250071</t>
  </si>
  <si>
    <t>Asistencia a podpora pre talentovanú mládež - apríl</t>
  </si>
  <si>
    <t>FA2250079</t>
  </si>
  <si>
    <t>Oblečenie - 3x  repre trisuit</t>
  </si>
  <si>
    <t>FA2250080</t>
  </si>
  <si>
    <t>10 x letenky MS PONTEVEDRA 2025</t>
  </si>
  <si>
    <t>ETN Slovakia spol. s r.o.</t>
  </si>
  <si>
    <t>zúčtovanie zálohy na letenku</t>
  </si>
  <si>
    <t>ID25050</t>
  </si>
  <si>
    <t>547450</t>
  </si>
  <si>
    <t>vyúčtovanie výdavkov -  prenájom auta MS POTNTEVEDRA 2025</t>
  </si>
  <si>
    <t>ID25051</t>
  </si>
  <si>
    <t>vyúčtovanie - EPJ CAORLE auto tankovanie dial poplatky</t>
  </si>
  <si>
    <t>ID25052</t>
  </si>
  <si>
    <t>vyúčtovanie výdavkov -  cestovné EPJ CAORLE 2025</t>
  </si>
  <si>
    <t>FA2250081</t>
  </si>
  <si>
    <t>ID25054</t>
  </si>
  <si>
    <t>vyúčtovanie výdavkov -  letenky MS PONTEVEDRA 2025</t>
  </si>
  <si>
    <t>ID25055</t>
  </si>
  <si>
    <t xml:space="preserve">vyúčtovanie výdavkov - doplatok BIKE  letenky MS PONTEVEDRA </t>
  </si>
  <si>
    <t>ID25056</t>
  </si>
  <si>
    <t>vyúčtovanie výdavkov -  prenájom auta MS PONTEVEDRA 2025</t>
  </si>
  <si>
    <t>ID25057</t>
  </si>
  <si>
    <t>ID25058</t>
  </si>
  <si>
    <t xml:space="preserve">vyúčtovanie výdavkov -  ubytovanie časť REPRE MS PONTEVEDRA </t>
  </si>
  <si>
    <t>ID25060</t>
  </si>
  <si>
    <t>štartovné 2 x 95 Eur - EP juniorov triatlon KIELCE (Poľsko)</t>
  </si>
  <si>
    <t>ID25064</t>
  </si>
  <si>
    <t>štartovné - EPJ triatlon Quarteira 2025 IVANČÍK DOMINIK</t>
  </si>
  <si>
    <t>ID25045</t>
  </si>
  <si>
    <t>vyúčtovanie výdavkov -  ME stredný duatlon ALSDORF/NEMECKO</t>
  </si>
  <si>
    <t>Ondrej Kubo</t>
  </si>
  <si>
    <t>FA2250068</t>
  </si>
  <si>
    <t>odmena asistenta koordinatora 04/2025</t>
  </si>
  <si>
    <t>FA2250069</t>
  </si>
  <si>
    <t>COLNÝ DLH - CLO, DPH - DRESY HUUB pre REPRE</t>
  </si>
  <si>
    <t>Slovak Parcel Service s.r.o.</t>
  </si>
  <si>
    <t>Asistencia a podpora pre reprezentáciu v triatlone - marec</t>
  </si>
  <si>
    <t>FA2250075</t>
  </si>
  <si>
    <t>Plaketa pre RICHARD VARGA</t>
  </si>
  <si>
    <t>Victory sport, spol. s r.o.</t>
  </si>
  <si>
    <t>FA2250076</t>
  </si>
  <si>
    <t>FV2500005</t>
  </si>
  <si>
    <t>Odmena koordinátora triatlonu Michal Varga APRÍL 2025</t>
  </si>
  <si>
    <t>ID25059</t>
  </si>
  <si>
    <t>štartovné 2 x 95 Eur - EP triatlon RZESZOW (Poľsko)</t>
  </si>
  <si>
    <t>ID25062</t>
  </si>
  <si>
    <t>vyúčtovanie - ubytovanie SP SAMARKAND 2025 ROJTAS</t>
  </si>
  <si>
    <t>ID25063</t>
  </si>
  <si>
    <t>547110</t>
  </si>
  <si>
    <t>vyúčtovanie -  sústredenie Nemecko 2025 - stravné Gajdošova</t>
  </si>
  <si>
    <t>FA2250085</t>
  </si>
  <si>
    <t>FV2500006</t>
  </si>
  <si>
    <t>Odmena koordinátora triatlonu Michal Varga MÁJ 2025</t>
  </si>
  <si>
    <t>FA2250064</t>
  </si>
  <si>
    <t>Nájomné - 06/2025</t>
  </si>
  <si>
    <t>FA2250065</t>
  </si>
  <si>
    <t>Nájomné - energie, prevádzkové N -  06/25</t>
  </si>
  <si>
    <t>ID25046</t>
  </si>
  <si>
    <t>547020</t>
  </si>
  <si>
    <t>cestovné - VV STÚ BA MÁJ 2025 - Došek</t>
  </si>
  <si>
    <t>cestovné - VV STÚ BA MÁJ 2025 - Jurášek</t>
  </si>
  <si>
    <t>FA2250066</t>
  </si>
  <si>
    <t>Internet - 05/2025</t>
  </si>
  <si>
    <t>Admin. práce, asistencia na sekretariáte 03</t>
  </si>
  <si>
    <t>Admin. práce, asistencia na sekretariáte 04</t>
  </si>
  <si>
    <t>FA2250072</t>
  </si>
  <si>
    <t>070/2025DO</t>
  </si>
  <si>
    <t>Spracovanie účtovníctva 04/2025</t>
  </si>
  <si>
    <t>FA2250073</t>
  </si>
  <si>
    <t>Telefónne poplatky 04/2025</t>
  </si>
  <si>
    <t>FA2250077</t>
  </si>
  <si>
    <t>FA2250078</t>
  </si>
  <si>
    <t>Správa web stránky 01-05/2025</t>
  </si>
  <si>
    <t>Monumental s. r. o.</t>
  </si>
  <si>
    <t>webhosting 05/25 - 05/26</t>
  </si>
  <si>
    <t>B1-2025-05-049</t>
  </si>
  <si>
    <t>FA2250067</t>
  </si>
  <si>
    <t>Časomiera duatlon PEZINOK 2025</t>
  </si>
  <si>
    <t>ID25047</t>
  </si>
  <si>
    <t>cestovné - preteky 2025 - Szabóová</t>
  </si>
  <si>
    <t>Zuzana Szabóová</t>
  </si>
  <si>
    <t>ID25048</t>
  </si>
  <si>
    <t>PZ a cestovné duatlon PEZINOK 2025 - Knava Kovačíková</t>
  </si>
  <si>
    <t>Barbora Kňava Kováčiková</t>
  </si>
  <si>
    <t>Podpora pre domcáce súťaže 03</t>
  </si>
  <si>
    <t>Podpora pre domcáce súťaže 04</t>
  </si>
  <si>
    <t>ID25049</t>
  </si>
  <si>
    <t>PZ a cestovné duatlon PEZINOK 2025 - Jaroslav Cisár</t>
  </si>
  <si>
    <t>Jaroslav Cisár</t>
  </si>
  <si>
    <t>FA2250074</t>
  </si>
  <si>
    <t>ID25053</t>
  </si>
  <si>
    <t>vyúčtovanie výdavkov -  cestovné SP Chengdu 2025</t>
  </si>
  <si>
    <t>Jozef Drahovský</t>
  </si>
  <si>
    <t xml:space="preserve">Podpora pre domcáce súťaže </t>
  </si>
  <si>
    <t>FA2250082</t>
  </si>
  <si>
    <t>Antidoping - školenie 20.05.2025</t>
  </si>
  <si>
    <t>Antidopingová agentúra Slovenskej republiky</t>
  </si>
  <si>
    <t>FA2250083</t>
  </si>
  <si>
    <t>Časomiera Akvatlon Trenčín  2025</t>
  </si>
  <si>
    <t>FA2250084</t>
  </si>
  <si>
    <t>Časomiera triatlon SENEC 2025</t>
  </si>
  <si>
    <t>ID25061</t>
  </si>
  <si>
    <t>cestovné - Triatlon SENEC 2025 - CISÁR deleg. funkcionár</t>
  </si>
  <si>
    <t>ID25065</t>
  </si>
  <si>
    <t>PZ, cestovné - STANKO,  akvatlon Turčianske Teplice 2025</t>
  </si>
  <si>
    <t>ID25066</t>
  </si>
  <si>
    <t>PZ, cestovné - STANKOVÁ,  akvatlon Turčianske Teplice 2025</t>
  </si>
  <si>
    <t>Elena Stanková</t>
  </si>
  <si>
    <t>MZDY25005</t>
  </si>
  <si>
    <t>mzdy alikvótna časť 05/2025 (osoba 1,2,3)</t>
  </si>
  <si>
    <t>FA2250092</t>
  </si>
  <si>
    <t>WE20250031TRI</t>
  </si>
  <si>
    <t>Entry Fee for the Europe Triathlon Wels 2025</t>
  </si>
  <si>
    <t>1. WELSER SCHWIMMKLUB</t>
  </si>
  <si>
    <t>FA2250091</t>
  </si>
  <si>
    <t>FA2250097</t>
  </si>
  <si>
    <t>Oblečenie -  repre trisuit</t>
  </si>
  <si>
    <t>ID25073</t>
  </si>
  <si>
    <t>vyúčtovanie -  letenka športovec ONDREJ KUBO - Pontevedra</t>
  </si>
  <si>
    <t>ID25082</t>
  </si>
  <si>
    <t>vyúčtovanie -  stravné MS PONTEVEDRA</t>
  </si>
  <si>
    <t>ID25083</t>
  </si>
  <si>
    <t>vyúčtovanie -  ubytovanie MS PONTEVEDRA 06-07/25</t>
  </si>
  <si>
    <t>ID25085</t>
  </si>
  <si>
    <t>vyúčtovanie -  cestovné, ubytovanie  EPJ WELS 2025 - MANDAK</t>
  </si>
  <si>
    <t>FA2250105</t>
  </si>
  <si>
    <t>letenky ME triatlon MELILA 2025</t>
  </si>
  <si>
    <t>FA2250089</t>
  </si>
  <si>
    <t>mandátna zmluva koordinatora 05/2025</t>
  </si>
  <si>
    <t>FA2250099</t>
  </si>
  <si>
    <t>F2025-168</t>
  </si>
  <si>
    <t>Entry Fee - DIANA DUNAJSKA - EC HOLTEN 2025</t>
  </si>
  <si>
    <t>Stichting Triathlon Holten</t>
  </si>
  <si>
    <t>ID25070</t>
  </si>
  <si>
    <t>štartovné - AmP triatlon Salazar</t>
  </si>
  <si>
    <t>Marek Smetana</t>
  </si>
  <si>
    <t>ID25072</t>
  </si>
  <si>
    <t>štartovné - ME akvatlon PAMPLONA (SPAIN)</t>
  </si>
  <si>
    <t>Zuzana Michaličková</t>
  </si>
  <si>
    <t>FA2250098</t>
  </si>
  <si>
    <t>FV/IG/2025/06/000581</t>
  </si>
  <si>
    <t>Ruksaky pre REPRE</t>
  </si>
  <si>
    <t>IGUANA GROUP SPÓŁKA Z OGRANICZONĄ</t>
  </si>
  <si>
    <t>ID25084</t>
  </si>
  <si>
    <t>vyúčtovanie -  prenájom automobil  -  MS PONTEVEDRA</t>
  </si>
  <si>
    <t>FA2250087</t>
  </si>
  <si>
    <t>Nájomné - 07/2025</t>
  </si>
  <si>
    <t>FA2250088</t>
  </si>
  <si>
    <t>Nájomné - energie, prevádzkové N -  07/25</t>
  </si>
  <si>
    <t>FA2250086</t>
  </si>
  <si>
    <t>Internet - 06/2025</t>
  </si>
  <si>
    <t>B1-2025-06-001</t>
  </si>
  <si>
    <t>FA2250093</t>
  </si>
  <si>
    <t>Poštovné služby pre STU - MÁJ 2025</t>
  </si>
  <si>
    <t>FA2250096</t>
  </si>
  <si>
    <t>Telefónne poplatky 05-06/2025</t>
  </si>
  <si>
    <t>FA2250101</t>
  </si>
  <si>
    <t>2 mesačná diaľničná známka 2025 - BL801JM</t>
  </si>
  <si>
    <t>U43143200</t>
  </si>
  <si>
    <t>Autobahnen- und Schnellstraßen-Finanzierungs-Aktiengesellschaft</t>
  </si>
  <si>
    <t>FA2250100</t>
  </si>
  <si>
    <t>080/2025DO</t>
  </si>
  <si>
    <t>Spracovanie účtovníctva 05/2025</t>
  </si>
  <si>
    <t>ID25087</t>
  </si>
  <si>
    <t>512101</t>
  </si>
  <si>
    <t>cestovné kontrolná komisia STÚ  - Drahovský 06/2025</t>
  </si>
  <si>
    <t>ID25089</t>
  </si>
  <si>
    <t>cestovné kontrolná komisia STÚ  - Došek 06/2025</t>
  </si>
  <si>
    <t>Došek Vladimír, Ing.</t>
  </si>
  <si>
    <t>B1-2025-06-047</t>
  </si>
  <si>
    <t>B1-2025-06-048</t>
  </si>
  <si>
    <t>FA2250090</t>
  </si>
  <si>
    <t>Spracovanie dát - systém MAIND pre STÚ migrácia systému 05/25</t>
  </si>
  <si>
    <t>ID25069</t>
  </si>
  <si>
    <t>PZ a cestovné triatlon SENEC 2025 - Zuzana Szabóová</t>
  </si>
  <si>
    <t>ID25071</t>
  </si>
  <si>
    <t>vyúčtovanie - ubytovanie počas M-SR v akvatlone</t>
  </si>
  <si>
    <t>FA2250095</t>
  </si>
  <si>
    <t>Časomiera Akvatlon Cassovia KE 2025</t>
  </si>
  <si>
    <t>Podpora pre domcáce súťaže</t>
  </si>
  <si>
    <t>FA2250094</t>
  </si>
  <si>
    <t>0001FV000748/25</t>
  </si>
  <si>
    <t>Medaile - M-SR</t>
  </si>
  <si>
    <t>ID25074</t>
  </si>
  <si>
    <t>PZ akvatlon Cassovia KE 2025 - Zuzana Daňová</t>
  </si>
  <si>
    <t>Zuzana Daňová</t>
  </si>
  <si>
    <t>ID25075</t>
  </si>
  <si>
    <t>PZ, cestovné - MICHLIK - akvatlon KOŠICE  06/2025</t>
  </si>
  <si>
    <t>ID25078</t>
  </si>
  <si>
    <t>PZ a cestovné akvatlon CASSOVIA KE 2025</t>
  </si>
  <si>
    <t>FA2250102</t>
  </si>
  <si>
    <t>Časomiera Akvatlon FTVŠ triatlon 05/2025</t>
  </si>
  <si>
    <t>Sport Timing Slovakia s.r.o.</t>
  </si>
  <si>
    <t>FA2250104</t>
  </si>
  <si>
    <t>VF325042</t>
  </si>
  <si>
    <t>Časomiera akvatlon NR 06/2025</t>
  </si>
  <si>
    <t>FA2250103</t>
  </si>
  <si>
    <t>VF325040</t>
  </si>
  <si>
    <t>Časomiera triatlon DVORY 06/2025</t>
  </si>
  <si>
    <t>ID25086</t>
  </si>
  <si>
    <t>PZ a cestovné akvatlon NR 2025 - Drahovský</t>
  </si>
  <si>
    <t>ID25088</t>
  </si>
  <si>
    <t>PZ a cestovné akvatlon NR 2025 - Pavuk Marián</t>
  </si>
  <si>
    <t>Marian Pavuk</t>
  </si>
  <si>
    <t>FA2250106</t>
  </si>
  <si>
    <t>Spracovanie miezd 2Q 2025</t>
  </si>
  <si>
    <t>FA2250110</t>
  </si>
  <si>
    <t>Nájomné - 08/2025</t>
  </si>
  <si>
    <t>FA2250111</t>
  </si>
  <si>
    <t>Nájomné - energie, prevádzkové N -  08/25</t>
  </si>
  <si>
    <t>FA2250112</t>
  </si>
  <si>
    <t>Internet - 07/2025</t>
  </si>
  <si>
    <t>MZDY25006</t>
  </si>
  <si>
    <t>mzdy alikvótna časť 06/2025 (osoba 1,2,3)</t>
  </si>
  <si>
    <t>FA2250127</t>
  </si>
  <si>
    <t>FA2250113</t>
  </si>
  <si>
    <t>webhosting STÚ - 2025</t>
  </si>
  <si>
    <t>NETHOST, s.r.o.</t>
  </si>
  <si>
    <t>FA2250123</t>
  </si>
  <si>
    <t>Admin. práce na sekretariáte 05 2025</t>
  </si>
  <si>
    <t>FA2250124</t>
  </si>
  <si>
    <t>Admin. práce na sekretariáte  06 2025</t>
  </si>
  <si>
    <t>FA2250125</t>
  </si>
  <si>
    <t>Poštovné služby pre STU - JÚN 2025</t>
  </si>
  <si>
    <t>FA2250130</t>
  </si>
  <si>
    <t>090/2025DO</t>
  </si>
  <si>
    <t>Spracovanie účtovníctva 06/2025</t>
  </si>
  <si>
    <t>FA2250132</t>
  </si>
  <si>
    <t>15/2025</t>
  </si>
  <si>
    <t>FA2250138</t>
  </si>
  <si>
    <t>Overenie ÚZ 2024 audítorom</t>
  </si>
  <si>
    <t>NB Consult s.r.o.</t>
  </si>
  <si>
    <t>FA2250133</t>
  </si>
  <si>
    <t>Predĺženie domény triathlon.sk</t>
  </si>
  <si>
    <t>B1-2025-07-079</t>
  </si>
  <si>
    <t>B1-2025-07-080</t>
  </si>
  <si>
    <t>FA2250144</t>
  </si>
  <si>
    <t>FA2250145</t>
  </si>
  <si>
    <t>Nájomné - 09/2025</t>
  </si>
  <si>
    <t>MZDY25007</t>
  </si>
  <si>
    <t>mzdy alikvótna časť 07/2025 (osoba 1,2,3)</t>
  </si>
  <si>
    <t>FA2250143</t>
  </si>
  <si>
    <t>Internet - 08/2025</t>
  </si>
  <si>
    <t>FA2250147</t>
  </si>
  <si>
    <t>Poštovné služby pre STU - JÚL 2025</t>
  </si>
  <si>
    <t>FA2250152</t>
  </si>
  <si>
    <t>100/2025DO</t>
  </si>
  <si>
    <t>Spracovanie účtovníctva 07/2025</t>
  </si>
  <si>
    <t>FA2250151</t>
  </si>
  <si>
    <t>Telefónne poplatky 07-08/2025</t>
  </si>
  <si>
    <t>FA2250153</t>
  </si>
  <si>
    <t>17/2025</t>
  </si>
  <si>
    <t xml:space="preserve">Admin.práce, asistencia sekretariátu </t>
  </si>
  <si>
    <t>B1-2025-08-031</t>
  </si>
  <si>
    <t>549320</t>
  </si>
  <si>
    <t>FA2250158</t>
  </si>
  <si>
    <t>Admin. práce na sekretariáte 07</t>
  </si>
  <si>
    <t>FA2250159</t>
  </si>
  <si>
    <t>Admin. práce na sekretariáte 08</t>
  </si>
  <si>
    <t>ID25142</t>
  </si>
  <si>
    <t>501230</t>
  </si>
  <si>
    <t>PHM - Citroen JUMPER (BL801JM)</t>
  </si>
  <si>
    <t>B1-2025-08-056</t>
  </si>
  <si>
    <t>MZDY25008</t>
  </si>
  <si>
    <t>mzdy alikvótna časť 08/2025 (osoba 1,2,3)</t>
  </si>
  <si>
    <t>B1-2025-09-001</t>
  </si>
  <si>
    <t>B1-2025-09-002</t>
  </si>
  <si>
    <t>B1-2025-09-003</t>
  </si>
  <si>
    <t>FA2250166</t>
  </si>
  <si>
    <t>Internet - 09/2025</t>
  </si>
  <si>
    <t>FA2250170</t>
  </si>
  <si>
    <t>Nájomné - 10/2025</t>
  </si>
  <si>
    <t>FA2250171</t>
  </si>
  <si>
    <t>Nájomné - energie, prevádzkové N -  10/25</t>
  </si>
  <si>
    <t>FA2250173</t>
  </si>
  <si>
    <t>19/2025</t>
  </si>
  <si>
    <t>FA2250181</t>
  </si>
  <si>
    <t>Telefónne poplatky 09/2025</t>
  </si>
  <si>
    <t>ID25156</t>
  </si>
  <si>
    <t>vyúčtovanie - ubytovanie členovia VV a hostia</t>
  </si>
  <si>
    <t>ID25159a</t>
  </si>
  <si>
    <t>cestovné - VV MÝTO  2025 - J. Jurášek</t>
  </si>
  <si>
    <t>ID25159b</t>
  </si>
  <si>
    <t>cestovné - VV MÝTO  2025 - E. STANKOVÁ</t>
  </si>
  <si>
    <t>ID25159c</t>
  </si>
  <si>
    <t>cestovné - VV MÝTO  2025 - P. Králik</t>
  </si>
  <si>
    <t>ID25159d</t>
  </si>
  <si>
    <t>cestovné - VV MÝTO  2025 - J. Kavec</t>
  </si>
  <si>
    <t>ID25159e</t>
  </si>
  <si>
    <t>cestovné - VV MÝTO  2025 - T. Jurkovič</t>
  </si>
  <si>
    <t>ID25159f</t>
  </si>
  <si>
    <t>cestovné - VV MÝTO  2025 - D. Kraviansky</t>
  </si>
  <si>
    <t>ID25159g</t>
  </si>
  <si>
    <t>cestovné - VV MÝTO  2025 - V. Došek</t>
  </si>
  <si>
    <t>ID25159h</t>
  </si>
  <si>
    <t>cestovné - VV MÝTO  2025 - J. Škanderová</t>
  </si>
  <si>
    <t>ID25159i</t>
  </si>
  <si>
    <t>cestovné - VV MÝTO  2025 - P. Dobiáš</t>
  </si>
  <si>
    <t>ID25159j</t>
  </si>
  <si>
    <t>cestovné - VV MÝTO  2025 - CELERÍN M.</t>
  </si>
  <si>
    <t>ID25160</t>
  </si>
  <si>
    <t>518233</t>
  </si>
  <si>
    <t>vyúčtovanie - diaľničná známka 365 dní VW CRAFTER BT336FU</t>
  </si>
  <si>
    <t>Ing. Peter Králik</t>
  </si>
  <si>
    <t>ID25162</t>
  </si>
  <si>
    <t>vyúčtovanie - diaľničná známka 10 dní BL801JM CITROEN</t>
  </si>
  <si>
    <t>FA2250187</t>
  </si>
  <si>
    <t>102/2025DO</t>
  </si>
  <si>
    <t>Spracovanie účtovníctva 08/2025</t>
  </si>
  <si>
    <t>FA2250188</t>
  </si>
  <si>
    <t>Poštovné služby pre STU - AUGUST 2025</t>
  </si>
  <si>
    <t>ID25165</t>
  </si>
  <si>
    <t>PZ a cestovné kontrolná komisia STÚ  - Drahovský</t>
  </si>
  <si>
    <t>B1-2025-09-075</t>
  </si>
  <si>
    <t>540320</t>
  </si>
  <si>
    <t>FA2250205</t>
  </si>
  <si>
    <t>Spracovanie miezd 3q 2025</t>
  </si>
  <si>
    <t>B1-2025-09-092</t>
  </si>
  <si>
    <t>B1-2025-09-093</t>
  </si>
  <si>
    <t>FA2250218</t>
  </si>
  <si>
    <t>23/2025</t>
  </si>
  <si>
    <t>FA2250230</t>
  </si>
  <si>
    <t>Poštovné služby pre STU - SEPTEMBER 2025</t>
  </si>
  <si>
    <t>MZDY25009</t>
  </si>
  <si>
    <t>mzdy alikvótna časť 09/2025 (osoba 1,2,3)</t>
  </si>
  <si>
    <t>FA2250212</t>
  </si>
  <si>
    <t>Čerpanie dotácie za výsledky mládeže MPK DK 2025 - 8 A</t>
  </si>
  <si>
    <t>Mestský plavecký klub Dolný Kubín, o. z.</t>
  </si>
  <si>
    <t>FA2250213</t>
  </si>
  <si>
    <t>Čerpanie dotácie za výsledky mládeže MPK DK 2025 - 8 Ab</t>
  </si>
  <si>
    <t>FA2250215</t>
  </si>
  <si>
    <t>Čerpanie dotácie na mládež  2025 - WellFunVia 21 Aa</t>
  </si>
  <si>
    <t>WellFunVia</t>
  </si>
  <si>
    <t>FA2250219</t>
  </si>
  <si>
    <t>FV250001</t>
  </si>
  <si>
    <t>Čerpanie dotácie na mládež  2025 - Chlpaté gazely 22 Aa</t>
  </si>
  <si>
    <t>Chlpaté gazely, o.z.</t>
  </si>
  <si>
    <t>FA2250220</t>
  </si>
  <si>
    <t>FV250002</t>
  </si>
  <si>
    <t>Čerpanie dotácie na mládež  2025 - Chlpaté gazely 22 Ab</t>
  </si>
  <si>
    <t>FA2250221</t>
  </si>
  <si>
    <t>Čerpanie dotácie na mládež TK KE 2025 -  10 Ab</t>
  </si>
  <si>
    <t>Triatlonový klub</t>
  </si>
  <si>
    <t>FA2250238</t>
  </si>
  <si>
    <t>Čerpanie dotácie na mládež 2025 TriProjekt 14 Ab</t>
  </si>
  <si>
    <t>TRI PROJECT BRATISLAVA</t>
  </si>
  <si>
    <t>B1-2025-05-003</t>
  </si>
  <si>
    <t>členské STÚ v SPV na 2025</t>
  </si>
  <si>
    <t>ID25121</t>
  </si>
  <si>
    <t>PZ a cestovné triatlon ROVINKA 2025 - Jaroslav Cisár</t>
  </si>
  <si>
    <t>ID25123</t>
  </si>
  <si>
    <t>PZ SLOVAKMAN + SLOVAKMAN AKVATLON 2025 - Drahovský</t>
  </si>
  <si>
    <t>ID25124</t>
  </si>
  <si>
    <t>PZ a cestovné ROVINKA Triatlon 2025 - Kováčiková</t>
  </si>
  <si>
    <t>ID25125</t>
  </si>
  <si>
    <t>PZ a cestovné SLOVAKMAN 2025 - Jaroslav Cisár</t>
  </si>
  <si>
    <t>FA2250146</t>
  </si>
  <si>
    <t>VF425006</t>
  </si>
  <si>
    <t>Časomiera SLOVAKMAN 08/2025</t>
  </si>
  <si>
    <t>SportSoftTiming Sk, s.r.o.</t>
  </si>
  <si>
    <t>FA2250148</t>
  </si>
  <si>
    <t>Spracovanie dát-systém MAIND pre STÚ migrácia systému 07/25</t>
  </si>
  <si>
    <t>ID25130</t>
  </si>
  <si>
    <t>PZ a cestovné triatlon Stará Turá 2025 - Jaroslav Cisár</t>
  </si>
  <si>
    <t>Podpora pre domáce súťaže a reprezentáciu v multišporte</t>
  </si>
  <si>
    <t>B1-2025-08-028</t>
  </si>
  <si>
    <t>ID25148</t>
  </si>
  <si>
    <t>chýbajúci doklad ubytovanie karta jurašek</t>
  </si>
  <si>
    <t>FA2250155</t>
  </si>
  <si>
    <t>VF425012</t>
  </si>
  <si>
    <t>Časomiera triatlon ŽILINA 08/2025</t>
  </si>
  <si>
    <t>ID25132</t>
  </si>
  <si>
    <t>PZ + cestovné Triatlonový festival ŽILINA  2025 - Drahovský</t>
  </si>
  <si>
    <t>Admin. práce, asistencia a podpora pre seniorskú REPRE 07</t>
  </si>
  <si>
    <t>Admin. práce, asistencia a podpora pre seniorskú REPRE 08</t>
  </si>
  <si>
    <t>FA2250160</t>
  </si>
  <si>
    <t>Časomiera triatlon Stará Turá 2025</t>
  </si>
  <si>
    <t>ID25136</t>
  </si>
  <si>
    <t>PZ SLOVAK OPEN ŠAMORÍN  2025 - Drahovský</t>
  </si>
  <si>
    <t>ID25137</t>
  </si>
  <si>
    <t>PZ + cestovné SLOVAK OPEN ŠAMORÍN  2025 - Pavuk</t>
  </si>
  <si>
    <t>ID25138</t>
  </si>
  <si>
    <t>ID25139</t>
  </si>
  <si>
    <t>PZ + cestovné - triatlon ZA 2025 - Paľa</t>
  </si>
  <si>
    <t>Daniel Paľa</t>
  </si>
  <si>
    <t>ID25140</t>
  </si>
  <si>
    <t>PZ - preteky 2025 - Ozoráková M.</t>
  </si>
  <si>
    <t>ID25141</t>
  </si>
  <si>
    <t>PZ + cestovné preteky 2025 - Ozoráková A.</t>
  </si>
  <si>
    <t>ID25144</t>
  </si>
  <si>
    <t>PZ a cestovné SLOVAK OPEN 2025 - DRAHOVSKÝ T.</t>
  </si>
  <si>
    <t>ID25150</t>
  </si>
  <si>
    <t>PZ triatl. festival ŽILINA - Zuzana Daňová</t>
  </si>
  <si>
    <t>ID25151</t>
  </si>
  <si>
    <t>PZ akvatlon SLOVAKMAN 2025 - deleg. funkcionár</t>
  </si>
  <si>
    <t>Jakub Čanek</t>
  </si>
  <si>
    <t>ID25152</t>
  </si>
  <si>
    <t>PZ a cestovné PILMAN Žďár n Sázavou - DRAHOVSKÝ T.</t>
  </si>
  <si>
    <t>ID25154</t>
  </si>
  <si>
    <t>PZ a cestovné SLOVAK OPEN 2025 - Jaroslav Cisár</t>
  </si>
  <si>
    <t>Podpora pre domáce súťaže v multišporte</t>
  </si>
  <si>
    <t>FA2250197</t>
  </si>
  <si>
    <t>Časomiera duatlon SNV 2025</t>
  </si>
  <si>
    <t>FA2250198</t>
  </si>
  <si>
    <t>Časomiera triatlon KE 2025</t>
  </si>
  <si>
    <t>FA2250203</t>
  </si>
  <si>
    <t>Časomiera Kúpeľný duatlon 2025</t>
  </si>
  <si>
    <t>ID25169</t>
  </si>
  <si>
    <t>PZ a cestovné duatlon SNV 2025 Szabóová</t>
  </si>
  <si>
    <t>ID25172</t>
  </si>
  <si>
    <t>PZ a cestovné Kúpeľný duatlon 2025 - Szabóová</t>
  </si>
  <si>
    <t>FA2250182</t>
  </si>
  <si>
    <t>Spracovanie dát-systém MAIND pre STÚ migrácia systému 08/25</t>
  </si>
  <si>
    <t>FA2250226</t>
  </si>
  <si>
    <t>Časomiera triatlon MARTIN  06/2025</t>
  </si>
  <si>
    <t>Ing. Dana Mašlonková</t>
  </si>
  <si>
    <t>ID25178</t>
  </si>
  <si>
    <t>PZ, cestovné - STANKOVÁ, triatlon KE  2025</t>
  </si>
  <si>
    <t>ID25179</t>
  </si>
  <si>
    <t>PZ + cestovné - preteky 2025 - Marián Czina</t>
  </si>
  <si>
    <t>Marián Czina</t>
  </si>
  <si>
    <t>ID25180</t>
  </si>
  <si>
    <t>PZ, cestovné - STANKO, triatlon KE  2025</t>
  </si>
  <si>
    <t>ID25181</t>
  </si>
  <si>
    <t>PZ, cestovné - CISÁR Kúpelný duatlon 2025</t>
  </si>
  <si>
    <t>FA2250217</t>
  </si>
  <si>
    <t>Spracovanie dát-systém MAIND pre STÚ migrácia systému 09/25</t>
  </si>
  <si>
    <t>ID25188</t>
  </si>
  <si>
    <t>PZ, cestovné - SLOVÁK MILAN - duatlon SNV 2025</t>
  </si>
  <si>
    <t>Milan Slovák</t>
  </si>
  <si>
    <t>ID25189</t>
  </si>
  <si>
    <t>vyúčtovanie - cestovné - domáce preteky 2025 - Jozef Jurášek</t>
  </si>
  <si>
    <t>FA2250228</t>
  </si>
  <si>
    <t>2025002A</t>
  </si>
  <si>
    <t>Časomiera triatlon SLOVAK OPEN ŠAMORÍN - 2025</t>
  </si>
  <si>
    <t>KORZO HM spol. s r.o.</t>
  </si>
  <si>
    <t>ID25195</t>
  </si>
  <si>
    <t>ubytovanie - domáce preteky 2025 - Jozef Jurášek</t>
  </si>
  <si>
    <t>FA2250240</t>
  </si>
  <si>
    <t>Podpora pre domáce súťaže v triatlone 10</t>
  </si>
  <si>
    <t>FA2250241</t>
  </si>
  <si>
    <t>Podpora pre domáce súťaže v triatlone 09</t>
  </si>
  <si>
    <t>FA2250249</t>
  </si>
  <si>
    <t>25VF00001</t>
  </si>
  <si>
    <t>Čerpanie dotácie na mládež  2025 - Žabka ČA</t>
  </si>
  <si>
    <t>Občianske združenie Žabka</t>
  </si>
  <si>
    <t>FA2250253</t>
  </si>
  <si>
    <t>25VF00003</t>
  </si>
  <si>
    <t>Čerpanie dotácie na mládež  2025 - Žabka ČA 29Aa</t>
  </si>
  <si>
    <t>FA2250258</t>
  </si>
  <si>
    <t>37/25</t>
  </si>
  <si>
    <t>Čerpanie dotácie na mládež ŠK ATOM LV 2025 - 1Ab</t>
  </si>
  <si>
    <t>Športový klub Atóm Levice</t>
  </si>
  <si>
    <t>MZDY25010</t>
  </si>
  <si>
    <t>mzdy alikvótna časť 10/2025 (osoba 1,2,3)</t>
  </si>
  <si>
    <t>FA2250245</t>
  </si>
  <si>
    <t>web suppport STÚ 10/2025</t>
  </si>
  <si>
    <t>ID25196</t>
  </si>
  <si>
    <t>PZ a cestovné Kúpeľný duatlon 2025 - Knava Kovačíková</t>
  </si>
  <si>
    <t>FA2250247</t>
  </si>
  <si>
    <t>25/2025</t>
  </si>
  <si>
    <t>Admin.práce, asistencia a podpora pre junior. REPRE a REPRE</t>
  </si>
  <si>
    <t>FA2250248</t>
  </si>
  <si>
    <t>FAX A COPY CONSULT, spol. s r. o.</t>
  </si>
  <si>
    <t>FA2250251</t>
  </si>
  <si>
    <t>Spracovanie dát-systém MAIND pre STÚ migrácia systému 10/25</t>
  </si>
  <si>
    <t>FA2250252</t>
  </si>
  <si>
    <t>Ocenenie-podujatie roka 2025 - plaketa TRIGALA</t>
  </si>
  <si>
    <t>FA2250254</t>
  </si>
  <si>
    <t>Poháre  - Slovenský pohár 2025, trofeje TRIGALA</t>
  </si>
  <si>
    <t>LB DESIGN, s.r.o.</t>
  </si>
  <si>
    <t>Admin.práce, asistencia a podpora pre talentovanú mládež</t>
  </si>
  <si>
    <t>ID25201</t>
  </si>
  <si>
    <t>nohavice a výdavky -  Vráblová - SP FLORIANOPOLIS 2025</t>
  </si>
  <si>
    <t>FA2250246</t>
  </si>
  <si>
    <t>odmena asistenta koordinatora 10/2025</t>
  </si>
  <si>
    <t>triway s.r.o.</t>
  </si>
  <si>
    <t>ID25197</t>
  </si>
  <si>
    <t>vyúčtovanie - výdavky SP Weihai 2025 - Gajdošová</t>
  </si>
  <si>
    <t>ID260103</t>
  </si>
  <si>
    <t>ročný prístup školenia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</si>
</sst>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32" val="1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1380</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Slovenská triatlonová únia, Olympijské námestie 14290/1, Bratislava, 831 04</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31745466</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V2</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45688</v>
      </c>
      <c r="D1" s="26"/>
      <c r="G1" s="252">
        <v>45688</v>
      </c>
    </row>
    <row r="2" spans="1:7" ht="15" x14ac:dyDescent="0.25">
      <c r="A2" s="28"/>
      <c r="B2" s="28"/>
      <c r="G2" s="252">
        <v>45716</v>
      </c>
    </row>
    <row r="3" spans="1:7" ht="14.25" x14ac:dyDescent="0.2">
      <c r="A3" s="30" t="s">
        <v>312</v>
      </c>
      <c r="B3" s="326" t="str">
        <f>INDEX(Adr!B:B,Doklady!B102+1)</f>
        <v>Slovenská triatlonová únia</v>
      </c>
      <c r="C3" s="326"/>
      <c r="D3" s="326"/>
      <c r="G3" s="252">
        <v>45747</v>
      </c>
    </row>
    <row r="4" spans="1:7" ht="14.25" x14ac:dyDescent="0.2">
      <c r="A4" s="30" t="s">
        <v>313</v>
      </c>
      <c r="B4" s="29" t="str">
        <f>RIGHT("0000"&amp;INDEX(Adr!A:A,Doklady!B102+1),8)</f>
        <v>31745466</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138710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138710</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4"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49" t="s">
        <v>1504</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INDEX(Adr!B2:B87,Doklady!B102)</f>
        <v>Slovenská triatlonová únia</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31745466</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334</v>
      </c>
      <c r="M10" s="118"/>
      <c r="N10" s="118"/>
      <c r="O10" s="118"/>
      <c r="P10" s="118"/>
      <c r="Q10" s="118"/>
      <c r="R10" s="118"/>
      <c r="S10" s="118"/>
    </row>
    <row r="11" spans="1:26" ht="18" x14ac:dyDescent="0.25">
      <c r="A11" s="69" t="s">
        <v>319</v>
      </c>
      <c r="B11" s="70" t="s">
        <v>320</v>
      </c>
      <c r="C11" s="126">
        <f>SUMIF(FP!J:J,Doklady!$B$1&amp;A11,FP!D:D)</f>
        <v>138710</v>
      </c>
      <c r="D11" s="126">
        <f>+C11-E11</f>
        <v>138710</v>
      </c>
      <c r="E11" s="353">
        <f>+I39-I42+I44-I47</f>
        <v>0</v>
      </c>
      <c r="F11" s="354"/>
      <c r="J11" s="176"/>
      <c r="L11" s="161" t="str">
        <f>L41</f>
        <v>a - triatlon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5">
        <f>SUMIF(K:K,A12,I:I)</f>
        <v>0</v>
      </c>
      <c r="F12" s="346"/>
      <c r="J12" s="177"/>
      <c r="L12" s="161" t="str">
        <f>L42</f>
        <v>a - triatlon - kapitálové transfery</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37" t="s">
        <v>336</v>
      </c>
      <c r="C16" s="338"/>
      <c r="D16" s="338"/>
      <c r="E16" s="338"/>
      <c r="F16" s="338"/>
      <c r="G16" s="338"/>
      <c r="H16" s="33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0" t="s">
        <v>339</v>
      </c>
      <c r="C17" s="340"/>
      <c r="D17" s="340"/>
      <c r="E17" s="340"/>
      <c r="F17" s="340"/>
      <c r="G17" s="340"/>
      <c r="H17" s="340"/>
      <c r="I17" s="73">
        <f>SUMIF(FP!I:I,Doklady!$B$1&amp;A17,FP!D:D)</f>
        <v>138710</v>
      </c>
      <c r="T17" s="86"/>
    </row>
    <row r="18" spans="1:20" x14ac:dyDescent="0.2">
      <c r="A18" s="135" t="s">
        <v>340</v>
      </c>
      <c r="B18" s="340" t="s">
        <v>341</v>
      </c>
      <c r="C18" s="340"/>
      <c r="D18" s="340"/>
      <c r="E18" s="340"/>
      <c r="F18" s="340"/>
      <c r="G18" s="340"/>
      <c r="H18" s="340"/>
      <c r="I18" s="73">
        <f>SUMIF(FP!I:I,Doklady!$B$1&amp;A18,FP!D:D)</f>
        <v>0</v>
      </c>
    </row>
    <row r="19" spans="1:20" x14ac:dyDescent="0.2">
      <c r="A19" s="115" t="s">
        <v>342</v>
      </c>
      <c r="B19" s="340" t="s">
        <v>343</v>
      </c>
      <c r="C19" s="340"/>
      <c r="D19" s="340"/>
      <c r="E19" s="340"/>
      <c r="F19" s="340"/>
      <c r="G19" s="340"/>
      <c r="H19" s="340"/>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41" t="s">
        <v>349</v>
      </c>
      <c r="C22" s="342"/>
      <c r="D22" s="342"/>
      <c r="E22" s="342"/>
      <c r="F22" s="342"/>
      <c r="G22" s="342"/>
      <c r="H22" s="343"/>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triatlon</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27742</v>
      </c>
      <c r="G39" s="78">
        <f>+MAX(I39-C39-D39-E39-F39-H39,0)</f>
        <v>110968</v>
      </c>
      <c r="H39" s="78">
        <f>+IFERROR(VLOOKUP(K40&amp;" - kapitálové transfery",B$53:C$90,2,0),0)</f>
        <v>0</v>
      </c>
      <c r="I39" s="73">
        <f>SUMIF(FP!K:K,K40,FP!D:D)</f>
        <v>138710</v>
      </c>
      <c r="L39" s="84">
        <f>COUNTIF(FP!N:N,Doklady!B1&amp;"aK")</f>
        <v>0</v>
      </c>
      <c r="T39" s="86"/>
    </row>
    <row r="40" spans="1:21" x14ac:dyDescent="0.2">
      <c r="A40" s="115" t="s">
        <v>338</v>
      </c>
      <c r="B40" s="116" t="s">
        <v>377</v>
      </c>
      <c r="C40" s="78">
        <f>DSUM(Doklady!A103:J10000,"GGG",Spolu!L40:M42)</f>
        <v>14185</v>
      </c>
      <c r="D40" s="78">
        <f>DSUM(Doklady!A103:J10000,"GGG",Spolu!N40:O42)</f>
        <v>24177.669999999995</v>
      </c>
      <c r="E40" s="78">
        <f>DSUM(Doklady!A103:J10000,"GGG",Spolu!P40:Q42)</f>
        <v>27158.110000000004</v>
      </c>
      <c r="F40" s="78">
        <f>DSUM(Doklady!A103:J10000,"GGG",Spolu!R40:S42)</f>
        <v>27740.46</v>
      </c>
      <c r="G40" s="78">
        <f>DSUM(Doklady!A103:J10000,"GGG",Spolu!T40:U42)-H40</f>
        <v>45448.759999999995</v>
      </c>
      <c r="H40" s="78">
        <f>+IFERROR(VLOOKUP(K40&amp;" - kapitálové transfery",B$53:D$90,3,0),0)</f>
        <v>0</v>
      </c>
      <c r="I40" s="73">
        <f>+C40+D40+E40+F40+G40+H40</f>
        <v>138710</v>
      </c>
      <c r="J40" s="218" t="str">
        <f>+K45</f>
        <v>.</v>
      </c>
      <c r="K40" s="218" t="str">
        <f>IF(L38&gt;0,INDEX(FP!K:K,Doklady!B2),".")</f>
        <v>triatlon</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triatlon - bežné transfery</v>
      </c>
      <c r="M41" s="120">
        <v>1</v>
      </c>
      <c r="N41" s="161" t="str">
        <f>+L41</f>
        <v>a - triatlon - bežné transfery</v>
      </c>
      <c r="O41" s="120">
        <v>2</v>
      </c>
      <c r="P41" s="161" t="str">
        <f>+L41</f>
        <v>a - triatlon - bežné transfery</v>
      </c>
      <c r="Q41" s="120">
        <v>3</v>
      </c>
      <c r="R41" s="161" t="str">
        <f>+L41</f>
        <v>a - triatlon - bežné transfery</v>
      </c>
      <c r="S41" s="120">
        <v>4</v>
      </c>
      <c r="T41" s="161" t="str">
        <f>+L41</f>
        <v>a - triatlon - bežné transfery</v>
      </c>
      <c r="U41" s="120">
        <v>5</v>
      </c>
    </row>
    <row r="42" spans="1:21" ht="10.5" customHeight="1" x14ac:dyDescent="0.2">
      <c r="A42" s="115" t="s">
        <v>338</v>
      </c>
      <c r="B42" s="116" t="s">
        <v>380</v>
      </c>
      <c r="C42" s="73">
        <f>+C40</f>
        <v>14185</v>
      </c>
      <c r="D42" s="216">
        <f>+D40</f>
        <v>24177.669999999995</v>
      </c>
      <c r="E42" s="216">
        <f>+E40</f>
        <v>27158.110000000004</v>
      </c>
      <c r="F42" s="216">
        <f>+MIN(F39:F40)</f>
        <v>27740.46</v>
      </c>
      <c r="G42" s="216">
        <f>+MIN(G39+MAX(F39-F40,0)-MAX(E40-E39,0)-MAX(D40-D39,0)-MAX(C40-C39,0),G40)</f>
        <v>45448.759999999995</v>
      </c>
      <c r="H42" s="216">
        <f>+MIN(H39:H40)</f>
        <v>0</v>
      </c>
      <c r="I42" s="73">
        <f>+C42+D42+E42+MIN(F39:F40)+G42+H42</f>
        <v>138710</v>
      </c>
      <c r="J42" s="219">
        <f>+K47</f>
        <v>0</v>
      </c>
      <c r="K42" s="219">
        <f>+I42-H42</f>
        <v>138710</v>
      </c>
      <c r="L42" s="161" t="str">
        <f>+SUBSTITUTE(L41,"bežné","kapitálové")</f>
        <v>a - triatlon - kapitálové transfery</v>
      </c>
      <c r="M42" s="120">
        <v>1</v>
      </c>
      <c r="N42" s="161" t="str">
        <f>+L42</f>
        <v>a - triatlon - kapitálové transfery</v>
      </c>
      <c r="O42" s="120">
        <v>2</v>
      </c>
      <c r="P42" s="161" t="str">
        <f>+L42</f>
        <v>a - triatlon - kapitálové transfery</v>
      </c>
      <c r="Q42" s="120">
        <v>3</v>
      </c>
      <c r="R42" s="161" t="str">
        <f>+L42</f>
        <v>a - triatlon - kapitálové transfery</v>
      </c>
      <c r="S42" s="120">
        <v>4</v>
      </c>
      <c r="T42" s="161" t="str">
        <f>+L42</f>
        <v>a - triatlon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triatlon - bežné transfery</v>
      </c>
      <c r="C53" s="73">
        <f>IF(A53&lt;&gt;"",INDEX(FP!D:D,Doklady!B$2+(ROW()-53)),"")</f>
        <v>138710</v>
      </c>
      <c r="D53" s="73">
        <f>IF(A53&lt;&gt;"",Doklady!I1-Doklady!J1,"")</f>
        <v>138710.00000000006</v>
      </c>
      <c r="E53" s="73">
        <f>IF(A53&lt;&gt;"",MIN(D53,C53)*Doklady!C1/(1-Doklady!C1),"")</f>
        <v>0</v>
      </c>
      <c r="F53" s="71">
        <f>IF(A53&lt;&gt;"",Doklady!J1,"")</f>
        <v>0</v>
      </c>
      <c r="G53" s="73">
        <f>+IFERROR(HLOOKUP(IF(RIGHT(B53,15)="bežné transfery",LEFT(B53,LEN(B53)-18),0),$J$40:$K$42,3,0),MIN(C53,D53))</f>
        <v>138710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138710</v>
      </c>
      <c r="D130" s="228">
        <f t="shared" ref="D130:I130" si="9">SUM(D53:D129)</f>
        <v>138710.00000000006</v>
      </c>
      <c r="E130" s="228">
        <f t="shared" si="9"/>
        <v>0</v>
      </c>
      <c r="F130" s="228">
        <f t="shared" si="9"/>
        <v>0</v>
      </c>
      <c r="G130" s="228">
        <f t="shared" si="9"/>
        <v>138710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60"/>
      <c r="E140" s="360"/>
      <c r="F140" s="360"/>
      <c r="G140" s="360"/>
      <c r="H140" s="360"/>
      <c r="I140" s="360"/>
      <c r="J140" s="85"/>
    </row>
    <row r="141" spans="1:26" ht="68.25" customHeight="1" x14ac:dyDescent="0.2">
      <c r="A141" s="9"/>
      <c r="B141" s="283" t="s">
        <v>397</v>
      </c>
      <c r="C141" s="214"/>
      <c r="D141" s="344" t="s">
        <v>398</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459" zoomScaleNormal="100" workbookViewId="0">
      <selection activeCell="B482" sqref="B48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triatlon - bežné transfery</v>
      </c>
      <c r="B1" s="232" t="str">
        <f>INDEX(Adr!A:A,B102+1)</f>
        <v>31745466</v>
      </c>
      <c r="C1" s="233">
        <f>IF(ROW()&lt;=B$3,INDEX(FP!E:E,B$2+ROW()-1),"")</f>
        <v>0</v>
      </c>
      <c r="D1" s="234" t="str">
        <f>IF(ROW()&lt;=B$3,INDEX(FP!F:F,B$2+ROW()-1),"")</f>
        <v>a</v>
      </c>
      <c r="E1" s="234"/>
      <c r="F1" s="234" t="str">
        <f>IF(ROW()&lt;=B$3,INDEX(FP!G:G,B$2+ROW()-1),"")</f>
        <v>026 02</v>
      </c>
      <c r="G1" s="234"/>
      <c r="H1" s="235" t="str">
        <f>IF(ROW()&lt;=B$3,INDEX(FP!C:C,B$2+ROW()-1),"")</f>
        <v>triatlon - bežné transfery</v>
      </c>
      <c r="I1" s="236">
        <f t="shared" ref="I1:I6" si="0">IF(ROW()&lt;=B$3,SUMIF(A$107:A$10042,A1,I$107:I$10042),"")</f>
        <v>138710.00000000006</v>
      </c>
      <c r="J1" s="236">
        <f t="shared" ref="J1:J32" si="1">IF(ROW()&lt;=B$3,SUMIFS(I$103:I$50042,A$103:A$50042,K1,J$103:J$50042,L1),"")</f>
        <v>0</v>
      </c>
      <c r="K1" s="110" t="str">
        <f>$A1</f>
        <v>a - triatlon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35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1505</v>
      </c>
      <c r="B100" s="361"/>
      <c r="C100" s="361"/>
      <c r="D100" s="361"/>
      <c r="E100" s="361"/>
      <c r="F100" s="361"/>
      <c r="G100" s="361"/>
      <c r="H100" s="361"/>
      <c r="I100" s="363" t="s">
        <v>1488</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403</v>
      </c>
      <c r="B102" s="250">
        <v>32</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1506</v>
      </c>
      <c r="B107" s="14" t="s">
        <v>1507</v>
      </c>
      <c r="C107" s="14">
        <v>2500001</v>
      </c>
      <c r="D107" s="16">
        <v>45687</v>
      </c>
      <c r="E107" s="16">
        <v>45687</v>
      </c>
      <c r="F107" s="14" t="s">
        <v>1508</v>
      </c>
      <c r="G107" s="14">
        <v>42256208</v>
      </c>
      <c r="H107" s="14" t="s">
        <v>1509</v>
      </c>
      <c r="I107" s="15">
        <v>800</v>
      </c>
      <c r="J107" s="77">
        <v>3</v>
      </c>
      <c r="K107" s="92"/>
    </row>
    <row r="108" spans="1:25" ht="22.5" x14ac:dyDescent="0.2">
      <c r="A108" s="14" t="s">
        <v>1506</v>
      </c>
      <c r="B108" s="14" t="s">
        <v>1510</v>
      </c>
      <c r="C108" s="14">
        <v>9</v>
      </c>
      <c r="D108" s="16">
        <v>45688</v>
      </c>
      <c r="E108" s="16">
        <v>45688</v>
      </c>
      <c r="F108" s="14" t="s">
        <v>1511</v>
      </c>
      <c r="G108" s="14" t="s">
        <v>1512</v>
      </c>
      <c r="H108" s="14" t="s">
        <v>1513</v>
      </c>
      <c r="I108" s="15">
        <v>13</v>
      </c>
      <c r="J108" s="77">
        <v>4</v>
      </c>
      <c r="K108" s="92"/>
    </row>
    <row r="109" spans="1:25" ht="12.75" x14ac:dyDescent="0.2">
      <c r="A109" s="14" t="s">
        <v>1506</v>
      </c>
      <c r="B109" s="14" t="s">
        <v>1514</v>
      </c>
      <c r="C109" s="14" t="s">
        <v>1514</v>
      </c>
      <c r="D109" s="16">
        <v>45691</v>
      </c>
      <c r="E109" s="16">
        <v>45691</v>
      </c>
      <c r="F109" s="14" t="s">
        <v>1515</v>
      </c>
      <c r="G109" s="14">
        <v>31745466</v>
      </c>
      <c r="H109" s="14" t="s">
        <v>667</v>
      </c>
      <c r="I109" s="15">
        <v>387.21</v>
      </c>
      <c r="J109" s="77">
        <v>2</v>
      </c>
      <c r="K109" s="92"/>
    </row>
    <row r="110" spans="1:25" ht="22.5" x14ac:dyDescent="0.2">
      <c r="A110" s="14" t="s">
        <v>1506</v>
      </c>
      <c r="B110" s="14" t="s">
        <v>1516</v>
      </c>
      <c r="C110" s="14" t="s">
        <v>1517</v>
      </c>
      <c r="D110" s="16">
        <v>45700</v>
      </c>
      <c r="E110" s="16">
        <v>45700</v>
      </c>
      <c r="F110" s="14" t="s">
        <v>1518</v>
      </c>
      <c r="G110" s="14">
        <v>54430666</v>
      </c>
      <c r="H110" s="14" t="s">
        <v>1519</v>
      </c>
      <c r="I110" s="15">
        <v>85</v>
      </c>
      <c r="J110" s="77">
        <v>2</v>
      </c>
      <c r="K110" s="92"/>
    </row>
    <row r="111" spans="1:25" ht="22.5" x14ac:dyDescent="0.2">
      <c r="A111" s="14" t="s">
        <v>1506</v>
      </c>
      <c r="B111" s="14" t="s">
        <v>1520</v>
      </c>
      <c r="C111" s="14">
        <v>20250101</v>
      </c>
      <c r="D111" s="16">
        <v>45701</v>
      </c>
      <c r="E111" s="16">
        <v>45701</v>
      </c>
      <c r="F111" s="14" t="s">
        <v>1518</v>
      </c>
      <c r="G111" s="14">
        <v>54401381</v>
      </c>
      <c r="H111" s="14" t="s">
        <v>1521</v>
      </c>
      <c r="I111" s="15">
        <v>85</v>
      </c>
      <c r="J111" s="77">
        <v>2</v>
      </c>
      <c r="K111" s="92"/>
    </row>
    <row r="112" spans="1:25" ht="12.75" x14ac:dyDescent="0.2">
      <c r="A112" s="14" t="s">
        <v>1506</v>
      </c>
      <c r="B112" s="14" t="s">
        <v>1514</v>
      </c>
      <c r="C112" s="14" t="s">
        <v>1514</v>
      </c>
      <c r="D112" s="16">
        <v>45691</v>
      </c>
      <c r="E112" s="16">
        <v>45691</v>
      </c>
      <c r="F112" s="14" t="s">
        <v>1515</v>
      </c>
      <c r="G112" s="14">
        <v>31745466</v>
      </c>
      <c r="H112" s="14" t="s">
        <v>667</v>
      </c>
      <c r="I112" s="15">
        <v>929.31</v>
      </c>
      <c r="J112" s="77">
        <v>3</v>
      </c>
      <c r="K112" s="92"/>
    </row>
    <row r="113" spans="1:11" ht="12.75" x14ac:dyDescent="0.2">
      <c r="A113" s="14" t="s">
        <v>1506</v>
      </c>
      <c r="B113" s="14" t="s">
        <v>1522</v>
      </c>
      <c r="C113" s="14">
        <v>2025003</v>
      </c>
      <c r="D113" s="16">
        <v>45691</v>
      </c>
      <c r="E113" s="16">
        <v>45691</v>
      </c>
      <c r="F113" s="14" t="s">
        <v>1523</v>
      </c>
      <c r="G113" s="14">
        <v>43272321</v>
      </c>
      <c r="H113" s="14" t="s">
        <v>1524</v>
      </c>
      <c r="I113" s="15">
        <v>500</v>
      </c>
      <c r="J113" s="77">
        <v>3</v>
      </c>
      <c r="K113" s="92"/>
    </row>
    <row r="114" spans="1:11" ht="22.5" x14ac:dyDescent="0.2">
      <c r="A114" s="14" t="s">
        <v>1506</v>
      </c>
      <c r="B114" s="14" t="s">
        <v>1516</v>
      </c>
      <c r="C114" s="14" t="s">
        <v>1517</v>
      </c>
      <c r="D114" s="16">
        <v>45700</v>
      </c>
      <c r="E114" s="16">
        <v>45700</v>
      </c>
      <c r="F114" s="14" t="s">
        <v>1525</v>
      </c>
      <c r="G114" s="14">
        <v>54430666</v>
      </c>
      <c r="H114" s="14" t="s">
        <v>1519</v>
      </c>
      <c r="I114" s="15">
        <v>204</v>
      </c>
      <c r="J114" s="77">
        <v>3</v>
      </c>
      <c r="K114" s="92"/>
    </row>
    <row r="115" spans="1:11" ht="22.5" x14ac:dyDescent="0.2">
      <c r="A115" s="14" t="s">
        <v>1506</v>
      </c>
      <c r="B115" s="14" t="s">
        <v>1520</v>
      </c>
      <c r="C115" s="14">
        <v>20250101</v>
      </c>
      <c r="D115" s="16">
        <v>45701</v>
      </c>
      <c r="E115" s="16">
        <v>45701</v>
      </c>
      <c r="F115" s="14" t="s">
        <v>1526</v>
      </c>
      <c r="G115" s="14">
        <v>54401381</v>
      </c>
      <c r="H115" s="14" t="s">
        <v>1521</v>
      </c>
      <c r="I115" s="15">
        <v>204</v>
      </c>
      <c r="J115" s="77">
        <v>3</v>
      </c>
      <c r="K115" s="92"/>
    </row>
    <row r="116" spans="1:11" ht="12.75" x14ac:dyDescent="0.2">
      <c r="A116" s="14" t="s">
        <v>1506</v>
      </c>
      <c r="B116" s="14" t="s">
        <v>1514</v>
      </c>
      <c r="C116" s="14" t="s">
        <v>1514</v>
      </c>
      <c r="D116" s="16">
        <v>45691</v>
      </c>
      <c r="E116" s="16">
        <v>45691</v>
      </c>
      <c r="F116" s="14" t="s">
        <v>1515</v>
      </c>
      <c r="G116" s="14">
        <v>31745466</v>
      </c>
      <c r="H116" s="14" t="s">
        <v>667</v>
      </c>
      <c r="I116" s="15">
        <v>271.05</v>
      </c>
      <c r="J116" s="77">
        <v>4</v>
      </c>
      <c r="K116" s="92"/>
    </row>
    <row r="117" spans="1:11" ht="12.75" x14ac:dyDescent="0.2">
      <c r="A117" s="14" t="s">
        <v>1506</v>
      </c>
      <c r="B117" s="14" t="s">
        <v>1514</v>
      </c>
      <c r="C117" s="14" t="s">
        <v>1514</v>
      </c>
      <c r="D117" s="16">
        <v>45691</v>
      </c>
      <c r="E117" s="16">
        <v>45691</v>
      </c>
      <c r="F117" s="14" t="s">
        <v>1515</v>
      </c>
      <c r="G117" s="14">
        <v>31745466</v>
      </c>
      <c r="H117" s="14" t="s">
        <v>667</v>
      </c>
      <c r="I117" s="15">
        <v>202.1</v>
      </c>
      <c r="J117" s="77">
        <v>4</v>
      </c>
      <c r="K117" s="92"/>
    </row>
    <row r="118" spans="1:11" ht="22.5" x14ac:dyDescent="0.2">
      <c r="A118" s="14" t="s">
        <v>1506</v>
      </c>
      <c r="B118" s="14" t="s">
        <v>1516</v>
      </c>
      <c r="C118" s="14" t="s">
        <v>1517</v>
      </c>
      <c r="D118" s="16">
        <v>45700</v>
      </c>
      <c r="E118" s="16">
        <v>45700</v>
      </c>
      <c r="F118" s="14" t="s">
        <v>1527</v>
      </c>
      <c r="G118" s="14">
        <v>54430666</v>
      </c>
      <c r="H118" s="14" t="s">
        <v>1519</v>
      </c>
      <c r="I118" s="15">
        <v>59.5</v>
      </c>
      <c r="J118" s="77">
        <v>4</v>
      </c>
      <c r="K118" s="92"/>
    </row>
    <row r="119" spans="1:11" ht="22.5" x14ac:dyDescent="0.2">
      <c r="A119" s="14" t="s">
        <v>1506</v>
      </c>
      <c r="B119" s="14" t="s">
        <v>1520</v>
      </c>
      <c r="C119" s="14">
        <v>20250101</v>
      </c>
      <c r="D119" s="16">
        <v>45701</v>
      </c>
      <c r="E119" s="16">
        <v>45701</v>
      </c>
      <c r="F119" s="14" t="s">
        <v>1527</v>
      </c>
      <c r="G119" s="14">
        <v>54401381</v>
      </c>
      <c r="H119" s="14" t="s">
        <v>1521</v>
      </c>
      <c r="I119" s="15">
        <v>59.5</v>
      </c>
      <c r="J119" s="77">
        <v>4</v>
      </c>
      <c r="K119" s="92"/>
    </row>
    <row r="120" spans="1:11" ht="22.5" x14ac:dyDescent="0.2">
      <c r="A120" s="14" t="s">
        <v>1506</v>
      </c>
      <c r="B120" s="14" t="s">
        <v>1528</v>
      </c>
      <c r="C120" s="14">
        <v>1</v>
      </c>
      <c r="D120" s="16">
        <v>45716</v>
      </c>
      <c r="E120" s="16">
        <v>45716</v>
      </c>
      <c r="F120" s="14" t="s">
        <v>1511</v>
      </c>
      <c r="G120" s="14" t="s">
        <v>1512</v>
      </c>
      <c r="H120" s="14" t="s">
        <v>1513</v>
      </c>
      <c r="I120" s="15">
        <v>2</v>
      </c>
      <c r="J120" s="77">
        <v>4</v>
      </c>
      <c r="K120" s="92"/>
    </row>
    <row r="121" spans="1:11" ht="22.5" x14ac:dyDescent="0.2">
      <c r="A121" s="14" t="s">
        <v>1506</v>
      </c>
      <c r="B121" s="14" t="s">
        <v>1529</v>
      </c>
      <c r="C121" s="14">
        <v>9</v>
      </c>
      <c r="D121" s="16">
        <v>45716</v>
      </c>
      <c r="E121" s="16">
        <v>45716</v>
      </c>
      <c r="F121" s="14" t="s">
        <v>1511</v>
      </c>
      <c r="G121" s="14" t="s">
        <v>1512</v>
      </c>
      <c r="H121" s="14" t="s">
        <v>1513</v>
      </c>
      <c r="I121" s="15">
        <v>13</v>
      </c>
      <c r="J121" s="77">
        <v>4</v>
      </c>
      <c r="K121" s="92"/>
    </row>
    <row r="122" spans="1:11" ht="33.75" x14ac:dyDescent="0.2">
      <c r="A122" s="14" t="s">
        <v>1506</v>
      </c>
      <c r="B122" s="14" t="s">
        <v>1530</v>
      </c>
      <c r="C122" s="14" t="s">
        <v>1531</v>
      </c>
      <c r="D122" s="16">
        <v>45695</v>
      </c>
      <c r="E122" s="16">
        <v>45695</v>
      </c>
      <c r="F122" s="14" t="s">
        <v>1532</v>
      </c>
      <c r="G122" s="14">
        <v>54228573</v>
      </c>
      <c r="H122" s="14" t="s">
        <v>1533</v>
      </c>
      <c r="I122" s="15">
        <v>-676.29</v>
      </c>
      <c r="J122" s="77">
        <v>4</v>
      </c>
      <c r="K122" s="92"/>
    </row>
    <row r="123" spans="1:11" ht="12.75" x14ac:dyDescent="0.2">
      <c r="A123" s="14" t="s">
        <v>1506</v>
      </c>
      <c r="B123" s="14" t="s">
        <v>1534</v>
      </c>
      <c r="C123" s="14" t="s">
        <v>1535</v>
      </c>
      <c r="D123" s="16">
        <v>45691</v>
      </c>
      <c r="E123" s="16">
        <v>45691</v>
      </c>
      <c r="F123" s="14" t="s">
        <v>1536</v>
      </c>
      <c r="G123" s="14"/>
      <c r="H123" s="14" t="s">
        <v>1537</v>
      </c>
      <c r="I123" s="15">
        <v>500</v>
      </c>
      <c r="J123" s="77">
        <v>5</v>
      </c>
      <c r="K123" s="92"/>
    </row>
    <row r="124" spans="1:11" ht="22.5" x14ac:dyDescent="0.2">
      <c r="A124" s="14" t="s">
        <v>1506</v>
      </c>
      <c r="B124" s="14" t="s">
        <v>1516</v>
      </c>
      <c r="C124" s="14" t="s">
        <v>1517</v>
      </c>
      <c r="D124" s="16">
        <v>45700</v>
      </c>
      <c r="E124" s="16">
        <v>45700</v>
      </c>
      <c r="F124" s="14" t="s">
        <v>1538</v>
      </c>
      <c r="G124" s="14">
        <v>54430666</v>
      </c>
      <c r="H124" s="14" t="s">
        <v>1519</v>
      </c>
      <c r="I124" s="15">
        <v>151.5</v>
      </c>
      <c r="J124" s="77">
        <v>5</v>
      </c>
      <c r="K124" s="92"/>
    </row>
    <row r="125" spans="1:11" ht="22.5" x14ac:dyDescent="0.2">
      <c r="A125" s="14" t="s">
        <v>1506</v>
      </c>
      <c r="B125" s="14" t="s">
        <v>1520</v>
      </c>
      <c r="C125" s="14">
        <v>20250101</v>
      </c>
      <c r="D125" s="16">
        <v>45701</v>
      </c>
      <c r="E125" s="16">
        <v>45701</v>
      </c>
      <c r="F125" s="14" t="s">
        <v>1539</v>
      </c>
      <c r="G125" s="14">
        <v>54401381</v>
      </c>
      <c r="H125" s="14" t="s">
        <v>1521</v>
      </c>
      <c r="I125" s="15">
        <v>151.5</v>
      </c>
      <c r="J125" s="77">
        <v>5</v>
      </c>
      <c r="K125" s="92"/>
    </row>
    <row r="126" spans="1:11" ht="12.75" x14ac:dyDescent="0.2">
      <c r="A126" s="14" t="s">
        <v>1506</v>
      </c>
      <c r="B126" s="14" t="s">
        <v>1540</v>
      </c>
      <c r="C126" s="14" t="s">
        <v>1541</v>
      </c>
      <c r="D126" s="16">
        <v>45716</v>
      </c>
      <c r="E126" s="16">
        <v>45716</v>
      </c>
      <c r="F126" s="14" t="s">
        <v>1542</v>
      </c>
      <c r="G126" s="14"/>
      <c r="H126" s="14" t="s">
        <v>1543</v>
      </c>
      <c r="I126" s="15">
        <v>298.89999999999998</v>
      </c>
      <c r="J126" s="77">
        <v>5</v>
      </c>
      <c r="K126" s="92"/>
    </row>
    <row r="127" spans="1:11" ht="12.75" x14ac:dyDescent="0.2">
      <c r="A127" s="14" t="s">
        <v>1506</v>
      </c>
      <c r="B127" s="14" t="s">
        <v>1514</v>
      </c>
      <c r="C127" s="14" t="s">
        <v>1514</v>
      </c>
      <c r="D127" s="16">
        <v>45691</v>
      </c>
      <c r="E127" s="16">
        <v>45691</v>
      </c>
      <c r="F127" s="14" t="s">
        <v>1515</v>
      </c>
      <c r="G127" s="14">
        <v>31745466</v>
      </c>
      <c r="H127" s="14" t="s">
        <v>667</v>
      </c>
      <c r="I127" s="15">
        <v>690.15</v>
      </c>
      <c r="J127" s="77">
        <v>5</v>
      </c>
      <c r="K127" s="92"/>
    </row>
    <row r="128" spans="1:11" ht="12.75" x14ac:dyDescent="0.2">
      <c r="A128" s="14" t="s">
        <v>1506</v>
      </c>
      <c r="B128" s="14" t="s">
        <v>1544</v>
      </c>
      <c r="C128" s="14" t="s">
        <v>1544</v>
      </c>
      <c r="D128" s="16">
        <v>45719</v>
      </c>
      <c r="E128" s="16">
        <v>45719</v>
      </c>
      <c r="F128" s="14" t="s">
        <v>1545</v>
      </c>
      <c r="G128" s="14">
        <v>31745466</v>
      </c>
      <c r="H128" s="14" t="s">
        <v>667</v>
      </c>
      <c r="I128" s="15">
        <v>384.18</v>
      </c>
      <c r="J128" s="77">
        <v>2</v>
      </c>
      <c r="K128" s="92"/>
    </row>
    <row r="129" spans="1:11" ht="22.5" x14ac:dyDescent="0.2">
      <c r="A129" s="14" t="s">
        <v>1506</v>
      </c>
      <c r="B129" s="14" t="s">
        <v>1546</v>
      </c>
      <c r="C129" s="14" t="s">
        <v>1547</v>
      </c>
      <c r="D129" s="16">
        <v>45741</v>
      </c>
      <c r="E129" s="16">
        <v>45741</v>
      </c>
      <c r="F129" s="14" t="s">
        <v>1518</v>
      </c>
      <c r="G129" s="14">
        <v>54430666</v>
      </c>
      <c r="H129" s="14" t="s">
        <v>1519</v>
      </c>
      <c r="I129" s="15">
        <v>85</v>
      </c>
      <c r="J129" s="77">
        <v>2</v>
      </c>
      <c r="K129" s="92"/>
    </row>
    <row r="130" spans="1:11" ht="22.5" x14ac:dyDescent="0.2">
      <c r="A130" s="14" t="s">
        <v>1506</v>
      </c>
      <c r="B130" s="14" t="s">
        <v>1548</v>
      </c>
      <c r="C130" s="14">
        <v>20250102</v>
      </c>
      <c r="D130" s="16">
        <v>45741</v>
      </c>
      <c r="E130" s="16">
        <v>45741</v>
      </c>
      <c r="F130" s="14" t="s">
        <v>1518</v>
      </c>
      <c r="G130" s="14">
        <v>54401381</v>
      </c>
      <c r="H130" s="14" t="s">
        <v>1521</v>
      </c>
      <c r="I130" s="15">
        <v>85</v>
      </c>
      <c r="J130" s="77">
        <v>2</v>
      </c>
      <c r="K130" s="92"/>
    </row>
    <row r="131" spans="1:11" ht="12.75" x14ac:dyDescent="0.2">
      <c r="A131" s="14" t="s">
        <v>1506</v>
      </c>
      <c r="B131" s="14" t="s">
        <v>1544</v>
      </c>
      <c r="C131" s="14" t="s">
        <v>1544</v>
      </c>
      <c r="D131" s="16">
        <v>45719</v>
      </c>
      <c r="E131" s="16">
        <v>45719</v>
      </c>
      <c r="F131" s="14" t="s">
        <v>1545</v>
      </c>
      <c r="G131" s="14">
        <v>31745466</v>
      </c>
      <c r="H131" s="14" t="s">
        <v>667</v>
      </c>
      <c r="I131" s="15">
        <v>922.04</v>
      </c>
      <c r="J131" s="77">
        <v>3</v>
      </c>
      <c r="K131" s="92"/>
    </row>
    <row r="132" spans="1:11" ht="12.75" x14ac:dyDescent="0.2">
      <c r="A132" s="14" t="s">
        <v>1506</v>
      </c>
      <c r="B132" s="14" t="s">
        <v>1549</v>
      </c>
      <c r="C132" s="14">
        <v>2025004</v>
      </c>
      <c r="D132" s="16">
        <v>45720</v>
      </c>
      <c r="E132" s="16">
        <v>45720</v>
      </c>
      <c r="F132" s="14" t="s">
        <v>1550</v>
      </c>
      <c r="G132" s="14">
        <v>43272321</v>
      </c>
      <c r="H132" s="14" t="s">
        <v>1524</v>
      </c>
      <c r="I132" s="15">
        <v>500</v>
      </c>
      <c r="J132" s="77">
        <v>3</v>
      </c>
      <c r="K132" s="92"/>
    </row>
    <row r="133" spans="1:11" ht="22.5" x14ac:dyDescent="0.2">
      <c r="A133" s="14" t="s">
        <v>1506</v>
      </c>
      <c r="B133" s="14" t="s">
        <v>1551</v>
      </c>
      <c r="C133" s="14" t="s">
        <v>1552</v>
      </c>
      <c r="D133" s="16">
        <v>45734</v>
      </c>
      <c r="E133" s="16">
        <v>45734</v>
      </c>
      <c r="F133" s="14" t="s">
        <v>1553</v>
      </c>
      <c r="G133" s="14">
        <v>42256208</v>
      </c>
      <c r="H133" s="14" t="s">
        <v>1509</v>
      </c>
      <c r="I133" s="15">
        <v>800</v>
      </c>
      <c r="J133" s="77">
        <v>3</v>
      </c>
      <c r="K133" s="92"/>
    </row>
    <row r="134" spans="1:11" ht="22.5" x14ac:dyDescent="0.2">
      <c r="A134" s="14" t="s">
        <v>1506</v>
      </c>
      <c r="B134" s="14" t="s">
        <v>1554</v>
      </c>
      <c r="C134" s="14" t="s">
        <v>1554</v>
      </c>
      <c r="D134" s="16">
        <v>45735</v>
      </c>
      <c r="E134" s="16">
        <v>45735</v>
      </c>
      <c r="F134" s="14" t="s">
        <v>1555</v>
      </c>
      <c r="G134" s="14"/>
      <c r="H134" s="14" t="s">
        <v>1556</v>
      </c>
      <c r="I134" s="15">
        <v>466.95</v>
      </c>
      <c r="J134" s="77">
        <v>3</v>
      </c>
      <c r="K134" s="92"/>
    </row>
    <row r="135" spans="1:11" ht="22.5" x14ac:dyDescent="0.2">
      <c r="A135" s="14" t="s">
        <v>1506</v>
      </c>
      <c r="B135" s="14" t="s">
        <v>1546</v>
      </c>
      <c r="C135" s="14" t="s">
        <v>1547</v>
      </c>
      <c r="D135" s="16">
        <v>45741</v>
      </c>
      <c r="E135" s="16">
        <v>45741</v>
      </c>
      <c r="F135" s="14" t="s">
        <v>1525</v>
      </c>
      <c r="G135" s="14">
        <v>54430666</v>
      </c>
      <c r="H135" s="14" t="s">
        <v>1519</v>
      </c>
      <c r="I135" s="15">
        <v>204</v>
      </c>
      <c r="J135" s="77">
        <v>3</v>
      </c>
      <c r="K135" s="92"/>
    </row>
    <row r="136" spans="1:11" ht="22.5" x14ac:dyDescent="0.2">
      <c r="A136" s="14" t="s">
        <v>1506</v>
      </c>
      <c r="B136" s="14" t="s">
        <v>1548</v>
      </c>
      <c r="C136" s="14">
        <v>20250102</v>
      </c>
      <c r="D136" s="16">
        <v>45741</v>
      </c>
      <c r="E136" s="16">
        <v>45741</v>
      </c>
      <c r="F136" s="14" t="s">
        <v>1526</v>
      </c>
      <c r="G136" s="14">
        <v>54401381</v>
      </c>
      <c r="H136" s="14" t="s">
        <v>1521</v>
      </c>
      <c r="I136" s="15">
        <v>204</v>
      </c>
      <c r="J136" s="77">
        <v>3</v>
      </c>
      <c r="K136" s="92"/>
    </row>
    <row r="137" spans="1:11" ht="12.75" x14ac:dyDescent="0.2">
      <c r="A137" s="14" t="s">
        <v>1506</v>
      </c>
      <c r="B137" s="14" t="s">
        <v>1544</v>
      </c>
      <c r="C137" s="14" t="s">
        <v>1544</v>
      </c>
      <c r="D137" s="16">
        <v>45719</v>
      </c>
      <c r="E137" s="16">
        <v>45719</v>
      </c>
      <c r="F137" s="14" t="s">
        <v>1545</v>
      </c>
      <c r="G137" s="14">
        <v>31745466</v>
      </c>
      <c r="H137" s="14" t="s">
        <v>667</v>
      </c>
      <c r="I137" s="15">
        <v>268.93</v>
      </c>
      <c r="J137" s="77">
        <v>4</v>
      </c>
      <c r="K137" s="92"/>
    </row>
    <row r="138" spans="1:11" ht="12.75" x14ac:dyDescent="0.2">
      <c r="A138" s="14" t="s">
        <v>1506</v>
      </c>
      <c r="B138" s="14" t="s">
        <v>1544</v>
      </c>
      <c r="C138" s="14" t="s">
        <v>1544</v>
      </c>
      <c r="D138" s="16">
        <v>45719</v>
      </c>
      <c r="E138" s="16">
        <v>45719</v>
      </c>
      <c r="F138" s="14" t="s">
        <v>1545</v>
      </c>
      <c r="G138" s="14">
        <v>31745466</v>
      </c>
      <c r="H138" s="14" t="s">
        <v>667</v>
      </c>
      <c r="I138" s="15">
        <v>202.1</v>
      </c>
      <c r="J138" s="77">
        <v>4</v>
      </c>
      <c r="K138" s="92"/>
    </row>
    <row r="139" spans="1:11" ht="12.75" x14ac:dyDescent="0.2">
      <c r="A139" s="14" t="s">
        <v>1506</v>
      </c>
      <c r="B139" s="14" t="s">
        <v>1557</v>
      </c>
      <c r="C139" s="14" t="s">
        <v>1558</v>
      </c>
      <c r="D139" s="16">
        <v>45729</v>
      </c>
      <c r="E139" s="16">
        <v>45729</v>
      </c>
      <c r="F139" s="14" t="s">
        <v>1559</v>
      </c>
      <c r="G139" s="14">
        <v>51832500</v>
      </c>
      <c r="H139" s="14" t="s">
        <v>1560</v>
      </c>
      <c r="I139" s="15">
        <v>600</v>
      </c>
      <c r="J139" s="77">
        <v>4</v>
      </c>
      <c r="K139" s="92"/>
    </row>
    <row r="140" spans="1:11" ht="12.75" x14ac:dyDescent="0.2">
      <c r="A140" s="14" t="s">
        <v>1506</v>
      </c>
      <c r="B140" s="14" t="s">
        <v>1561</v>
      </c>
      <c r="C140" s="14">
        <v>2819092925</v>
      </c>
      <c r="D140" s="16">
        <v>45729</v>
      </c>
      <c r="E140" s="16">
        <v>45729</v>
      </c>
      <c r="F140" s="14" t="s">
        <v>1562</v>
      </c>
      <c r="G140" s="14">
        <v>35697270</v>
      </c>
      <c r="H140" s="14" t="s">
        <v>1563</v>
      </c>
      <c r="I140" s="15">
        <v>35.69</v>
      </c>
      <c r="J140" s="77">
        <v>4</v>
      </c>
      <c r="K140" s="92"/>
    </row>
    <row r="141" spans="1:11" ht="22.5" x14ac:dyDescent="0.2">
      <c r="A141" s="14" t="s">
        <v>1506</v>
      </c>
      <c r="B141" s="14" t="s">
        <v>1564</v>
      </c>
      <c r="C141" s="14" t="s">
        <v>1564</v>
      </c>
      <c r="D141" s="16">
        <v>45730</v>
      </c>
      <c r="E141" s="16">
        <v>45730</v>
      </c>
      <c r="F141" s="14" t="s">
        <v>1565</v>
      </c>
      <c r="G141" s="14"/>
      <c r="H141" s="14" t="s">
        <v>670</v>
      </c>
      <c r="I141" s="15">
        <v>90</v>
      </c>
      <c r="J141" s="77">
        <v>4</v>
      </c>
      <c r="K141" s="92"/>
    </row>
    <row r="142" spans="1:11" ht="12.75" x14ac:dyDescent="0.2">
      <c r="A142" s="14" t="s">
        <v>1506</v>
      </c>
      <c r="B142" s="14" t="s">
        <v>1566</v>
      </c>
      <c r="C142" s="14">
        <v>70250041</v>
      </c>
      <c r="D142" s="16">
        <v>45730</v>
      </c>
      <c r="E142" s="16">
        <v>45730</v>
      </c>
      <c r="F142" s="14" t="s">
        <v>1567</v>
      </c>
      <c r="G142" s="14">
        <v>35862289</v>
      </c>
      <c r="H142" s="14" t="s">
        <v>1568</v>
      </c>
      <c r="I142" s="15">
        <v>39.15</v>
      </c>
      <c r="J142" s="77">
        <v>4</v>
      </c>
      <c r="K142" s="92"/>
    </row>
    <row r="143" spans="1:11" ht="22.5" x14ac:dyDescent="0.2">
      <c r="A143" s="14" t="s">
        <v>1506</v>
      </c>
      <c r="B143" s="14" t="s">
        <v>1569</v>
      </c>
      <c r="C143" s="14"/>
      <c r="D143" s="16">
        <v>45730</v>
      </c>
      <c r="E143" s="16">
        <v>45730</v>
      </c>
      <c r="F143" s="14" t="s">
        <v>1570</v>
      </c>
      <c r="G143" s="14" t="s">
        <v>1512</v>
      </c>
      <c r="H143" s="14" t="s">
        <v>1513</v>
      </c>
      <c r="I143" s="15">
        <v>67.650000000000006</v>
      </c>
      <c r="J143" s="77">
        <v>4</v>
      </c>
      <c r="K143" s="92"/>
    </row>
    <row r="144" spans="1:11" ht="22.5" x14ac:dyDescent="0.2">
      <c r="A144" s="14" t="s">
        <v>1506</v>
      </c>
      <c r="B144" s="14" t="s">
        <v>1571</v>
      </c>
      <c r="C144" s="14" t="s">
        <v>1571</v>
      </c>
      <c r="D144" s="16">
        <v>45735</v>
      </c>
      <c r="E144" s="16">
        <v>45735</v>
      </c>
      <c r="F144" s="14" t="s">
        <v>1572</v>
      </c>
      <c r="G144" s="14"/>
      <c r="H144" s="14" t="s">
        <v>670</v>
      </c>
      <c r="I144" s="15">
        <v>68</v>
      </c>
      <c r="J144" s="77">
        <v>4</v>
      </c>
      <c r="K144" s="92"/>
    </row>
    <row r="145" spans="1:11" ht="22.5" x14ac:dyDescent="0.2">
      <c r="A145" s="14" t="s">
        <v>1506</v>
      </c>
      <c r="B145" s="14" t="s">
        <v>1546</v>
      </c>
      <c r="C145" s="14" t="s">
        <v>1547</v>
      </c>
      <c r="D145" s="16">
        <v>45741</v>
      </c>
      <c r="E145" s="16">
        <v>45741</v>
      </c>
      <c r="F145" s="14" t="s">
        <v>1527</v>
      </c>
      <c r="G145" s="14">
        <v>54430666</v>
      </c>
      <c r="H145" s="14" t="s">
        <v>1519</v>
      </c>
      <c r="I145" s="15">
        <v>59.5</v>
      </c>
      <c r="J145" s="77">
        <v>4</v>
      </c>
      <c r="K145" s="92"/>
    </row>
    <row r="146" spans="1:11" ht="22.5" x14ac:dyDescent="0.2">
      <c r="A146" s="14" t="s">
        <v>1506</v>
      </c>
      <c r="B146" s="14" t="s">
        <v>1548</v>
      </c>
      <c r="C146" s="14">
        <v>20250102</v>
      </c>
      <c r="D146" s="16">
        <v>45741</v>
      </c>
      <c r="E146" s="16">
        <v>45741</v>
      </c>
      <c r="F146" s="14" t="s">
        <v>1527</v>
      </c>
      <c r="G146" s="14">
        <v>54401381</v>
      </c>
      <c r="H146" s="14" t="s">
        <v>1521</v>
      </c>
      <c r="I146" s="15">
        <v>59.5</v>
      </c>
      <c r="J146" s="77">
        <v>4</v>
      </c>
      <c r="K146" s="92"/>
    </row>
    <row r="147" spans="1:11" ht="22.5" x14ac:dyDescent="0.2">
      <c r="A147" s="14" t="s">
        <v>1506</v>
      </c>
      <c r="B147" s="14" t="s">
        <v>1573</v>
      </c>
      <c r="C147" s="14">
        <v>5749</v>
      </c>
      <c r="D147" s="16">
        <v>45742</v>
      </c>
      <c r="E147" s="16">
        <v>45742</v>
      </c>
      <c r="F147" s="14" t="s">
        <v>1511</v>
      </c>
      <c r="G147" s="14"/>
      <c r="H147" s="14" t="s">
        <v>1513</v>
      </c>
      <c r="I147" s="15">
        <v>0.1</v>
      </c>
      <c r="J147" s="77">
        <v>4</v>
      </c>
      <c r="K147" s="92"/>
    </row>
    <row r="148" spans="1:11" ht="22.5" x14ac:dyDescent="0.2">
      <c r="A148" s="14" t="s">
        <v>1506</v>
      </c>
      <c r="B148" s="14" t="s">
        <v>1574</v>
      </c>
      <c r="C148" s="14" t="s">
        <v>1574</v>
      </c>
      <c r="D148" s="16">
        <v>45743</v>
      </c>
      <c r="E148" s="16">
        <v>45743</v>
      </c>
      <c r="F148" s="14" t="s">
        <v>1575</v>
      </c>
      <c r="G148" s="14"/>
      <c r="H148" s="14" t="s">
        <v>670</v>
      </c>
      <c r="I148" s="15">
        <v>33.07</v>
      </c>
      <c r="J148" s="77">
        <v>4</v>
      </c>
      <c r="K148" s="92"/>
    </row>
    <row r="149" spans="1:11" ht="12.75" x14ac:dyDescent="0.2">
      <c r="A149" s="14" t="s">
        <v>1506</v>
      </c>
      <c r="B149" s="14" t="s">
        <v>1576</v>
      </c>
      <c r="C149" s="14" t="s">
        <v>1576</v>
      </c>
      <c r="D149" s="16">
        <v>45743</v>
      </c>
      <c r="E149" s="16">
        <v>45743</v>
      </c>
      <c r="F149" s="14" t="s">
        <v>1577</v>
      </c>
      <c r="G149" s="14"/>
      <c r="H149" s="14" t="s">
        <v>671</v>
      </c>
      <c r="I149" s="15">
        <v>12.9</v>
      </c>
      <c r="J149" s="77">
        <v>4</v>
      </c>
      <c r="K149" s="92"/>
    </row>
    <row r="150" spans="1:11" ht="12.75" x14ac:dyDescent="0.2">
      <c r="A150" s="14" t="s">
        <v>1506</v>
      </c>
      <c r="B150" s="14" t="s">
        <v>1578</v>
      </c>
      <c r="C150" s="14" t="s">
        <v>1578</v>
      </c>
      <c r="D150" s="16">
        <v>45743</v>
      </c>
      <c r="E150" s="16">
        <v>45743</v>
      </c>
      <c r="F150" s="14" t="s">
        <v>1579</v>
      </c>
      <c r="G150" s="14"/>
      <c r="H150" s="14" t="s">
        <v>671</v>
      </c>
      <c r="I150" s="15">
        <v>17</v>
      </c>
      <c r="J150" s="77">
        <v>4</v>
      </c>
      <c r="K150" s="92"/>
    </row>
    <row r="151" spans="1:11" ht="12.75" x14ac:dyDescent="0.2">
      <c r="A151" s="14" t="s">
        <v>1506</v>
      </c>
      <c r="B151" s="14" t="s">
        <v>1580</v>
      </c>
      <c r="C151" s="14" t="s">
        <v>1580</v>
      </c>
      <c r="D151" s="16">
        <v>45743</v>
      </c>
      <c r="E151" s="16">
        <v>45743</v>
      </c>
      <c r="F151" s="14" t="s">
        <v>1581</v>
      </c>
      <c r="G151" s="14"/>
      <c r="H151" s="14" t="s">
        <v>671</v>
      </c>
      <c r="I151" s="15">
        <v>38.6</v>
      </c>
      <c r="J151" s="77">
        <v>4</v>
      </c>
      <c r="K151" s="92"/>
    </row>
    <row r="152" spans="1:11" ht="12.75" x14ac:dyDescent="0.2">
      <c r="A152" s="14" t="s">
        <v>1506</v>
      </c>
      <c r="B152" s="14" t="s">
        <v>1582</v>
      </c>
      <c r="C152" s="14" t="s">
        <v>1582</v>
      </c>
      <c r="D152" s="16">
        <v>45743</v>
      </c>
      <c r="E152" s="16">
        <v>45743</v>
      </c>
      <c r="F152" s="14" t="s">
        <v>1583</v>
      </c>
      <c r="G152" s="14"/>
      <c r="H152" s="14" t="s">
        <v>671</v>
      </c>
      <c r="I152" s="15">
        <v>76</v>
      </c>
      <c r="J152" s="77">
        <v>4</v>
      </c>
      <c r="K152" s="92"/>
    </row>
    <row r="153" spans="1:11" ht="22.5" x14ac:dyDescent="0.2">
      <c r="A153" s="14" t="s">
        <v>1506</v>
      </c>
      <c r="B153" s="14" t="s">
        <v>1584</v>
      </c>
      <c r="C153" s="14" t="s">
        <v>1584</v>
      </c>
      <c r="D153" s="16">
        <v>45743</v>
      </c>
      <c r="E153" s="16">
        <v>45743</v>
      </c>
      <c r="F153" s="14" t="s">
        <v>1585</v>
      </c>
      <c r="G153" s="14"/>
      <c r="H153" s="14" t="s">
        <v>671</v>
      </c>
      <c r="I153" s="15">
        <v>21.7</v>
      </c>
      <c r="J153" s="77">
        <v>4</v>
      </c>
      <c r="K153" s="92"/>
    </row>
    <row r="154" spans="1:11" ht="12.75" x14ac:dyDescent="0.2">
      <c r="A154" s="14" t="s">
        <v>1506</v>
      </c>
      <c r="B154" s="14" t="s">
        <v>1586</v>
      </c>
      <c r="C154" s="14">
        <v>10250125</v>
      </c>
      <c r="D154" s="16">
        <v>45743</v>
      </c>
      <c r="E154" s="16">
        <v>45743</v>
      </c>
      <c r="F154" s="14" t="s">
        <v>1587</v>
      </c>
      <c r="G154" s="14">
        <v>35862289</v>
      </c>
      <c r="H154" s="14" t="s">
        <v>1568</v>
      </c>
      <c r="I154" s="15">
        <v>246</v>
      </c>
      <c r="J154" s="77">
        <v>4</v>
      </c>
      <c r="K154" s="92"/>
    </row>
    <row r="155" spans="1:11" ht="22.5" x14ac:dyDescent="0.2">
      <c r="A155" s="14" t="s">
        <v>1506</v>
      </c>
      <c r="B155" s="14" t="s">
        <v>1588</v>
      </c>
      <c r="C155" s="14" t="s">
        <v>1588</v>
      </c>
      <c r="D155" s="16">
        <v>45744</v>
      </c>
      <c r="E155" s="16">
        <v>45744</v>
      </c>
      <c r="F155" s="14" t="s">
        <v>1589</v>
      </c>
      <c r="G155" s="14"/>
      <c r="H155" s="14" t="s">
        <v>670</v>
      </c>
      <c r="I155" s="15">
        <v>169.3</v>
      </c>
      <c r="J155" s="77">
        <v>4</v>
      </c>
      <c r="K155" s="92"/>
    </row>
    <row r="156" spans="1:11" ht="12.75" x14ac:dyDescent="0.2">
      <c r="A156" s="14" t="s">
        <v>1506</v>
      </c>
      <c r="B156" s="14" t="s">
        <v>1590</v>
      </c>
      <c r="C156" s="14" t="s">
        <v>1590</v>
      </c>
      <c r="D156" s="16">
        <v>45744</v>
      </c>
      <c r="E156" s="16">
        <v>45744</v>
      </c>
      <c r="F156" s="14" t="s">
        <v>1591</v>
      </c>
      <c r="G156" s="14"/>
      <c r="H156" s="14" t="s">
        <v>670</v>
      </c>
      <c r="I156" s="15">
        <v>68.31</v>
      </c>
      <c r="J156" s="77">
        <v>4</v>
      </c>
      <c r="K156" s="92"/>
    </row>
    <row r="157" spans="1:11" ht="22.5" x14ac:dyDescent="0.2">
      <c r="A157" s="14" t="s">
        <v>1506</v>
      </c>
      <c r="B157" s="14" t="s">
        <v>1592</v>
      </c>
      <c r="C157" s="14" t="s">
        <v>1592</v>
      </c>
      <c r="D157" s="16">
        <v>45747</v>
      </c>
      <c r="E157" s="16">
        <v>45747</v>
      </c>
      <c r="F157" s="14" t="s">
        <v>1593</v>
      </c>
      <c r="G157" s="14"/>
      <c r="H157" s="14" t="s">
        <v>670</v>
      </c>
      <c r="I157" s="15">
        <v>222</v>
      </c>
      <c r="J157" s="77">
        <v>4</v>
      </c>
      <c r="K157" s="92"/>
    </row>
    <row r="158" spans="1:11" ht="12.75" x14ac:dyDescent="0.2">
      <c r="A158" s="14" t="s">
        <v>1506</v>
      </c>
      <c r="B158" s="14" t="s">
        <v>1594</v>
      </c>
      <c r="C158" s="14">
        <v>2501023</v>
      </c>
      <c r="D158" s="16">
        <v>45747</v>
      </c>
      <c r="E158" s="16">
        <v>45747</v>
      </c>
      <c r="F158" s="14" t="s">
        <v>1595</v>
      </c>
      <c r="G158" s="14">
        <v>47467894</v>
      </c>
      <c r="H158" s="14" t="s">
        <v>1596</v>
      </c>
      <c r="I158" s="15">
        <v>81</v>
      </c>
      <c r="J158" s="77">
        <v>4</v>
      </c>
      <c r="K158" s="92"/>
    </row>
    <row r="159" spans="1:11" ht="22.5" x14ac:dyDescent="0.2">
      <c r="A159" s="14" t="s">
        <v>1506</v>
      </c>
      <c r="B159" s="14" t="s">
        <v>1597</v>
      </c>
      <c r="C159" s="14">
        <v>9</v>
      </c>
      <c r="D159" s="16">
        <v>45747</v>
      </c>
      <c r="E159" s="16">
        <v>45747</v>
      </c>
      <c r="F159" s="14" t="s">
        <v>1511</v>
      </c>
      <c r="G159" s="14" t="s">
        <v>1512</v>
      </c>
      <c r="H159" s="14" t="s">
        <v>1513</v>
      </c>
      <c r="I159" s="15">
        <v>13</v>
      </c>
      <c r="J159" s="77">
        <v>4</v>
      </c>
      <c r="K159" s="92"/>
    </row>
    <row r="160" spans="1:11" ht="12.75" x14ac:dyDescent="0.2">
      <c r="A160" s="14" t="s">
        <v>1506</v>
      </c>
      <c r="B160" s="14" t="s">
        <v>1544</v>
      </c>
      <c r="C160" s="14" t="s">
        <v>1544</v>
      </c>
      <c r="D160" s="16">
        <v>45719</v>
      </c>
      <c r="E160" s="16">
        <v>45719</v>
      </c>
      <c r="F160" s="14" t="s">
        <v>1545</v>
      </c>
      <c r="G160" s="14">
        <v>31745466</v>
      </c>
      <c r="H160" s="14" t="s">
        <v>667</v>
      </c>
      <c r="I160" s="15">
        <v>690.15</v>
      </c>
      <c r="J160" s="77">
        <v>5</v>
      </c>
      <c r="K160" s="92"/>
    </row>
    <row r="161" spans="1:11" ht="22.5" x14ac:dyDescent="0.2">
      <c r="A161" s="14" t="s">
        <v>1506</v>
      </c>
      <c r="B161" s="14" t="s">
        <v>1598</v>
      </c>
      <c r="C161" s="14">
        <v>2510090</v>
      </c>
      <c r="D161" s="16">
        <v>45720</v>
      </c>
      <c r="E161" s="16">
        <v>45720</v>
      </c>
      <c r="F161" s="14" t="s">
        <v>1599</v>
      </c>
      <c r="G161" s="14">
        <v>35958707</v>
      </c>
      <c r="H161" s="14" t="s">
        <v>1600</v>
      </c>
      <c r="I161" s="15">
        <v>492</v>
      </c>
      <c r="J161" s="77">
        <v>5</v>
      </c>
      <c r="K161" s="92"/>
    </row>
    <row r="162" spans="1:11" ht="22.5" x14ac:dyDescent="0.2">
      <c r="A162" s="14" t="s">
        <v>1506</v>
      </c>
      <c r="B162" s="14" t="s">
        <v>1601</v>
      </c>
      <c r="C162" s="14">
        <v>2510081</v>
      </c>
      <c r="D162" s="16">
        <v>45721</v>
      </c>
      <c r="E162" s="16">
        <v>45721</v>
      </c>
      <c r="F162" s="14" t="s">
        <v>1602</v>
      </c>
      <c r="G162" s="14">
        <v>35958707</v>
      </c>
      <c r="H162" s="14" t="s">
        <v>1600</v>
      </c>
      <c r="I162" s="15">
        <v>309.5</v>
      </c>
      <c r="J162" s="77">
        <v>5</v>
      </c>
      <c r="K162" s="92"/>
    </row>
    <row r="163" spans="1:11" ht="12.75" x14ac:dyDescent="0.2">
      <c r="A163" s="14" t="s">
        <v>1506</v>
      </c>
      <c r="B163" s="14" t="s">
        <v>1603</v>
      </c>
      <c r="C163" s="14">
        <v>25005</v>
      </c>
      <c r="D163" s="16">
        <v>45728</v>
      </c>
      <c r="E163" s="16">
        <v>45728</v>
      </c>
      <c r="F163" s="14" t="s">
        <v>1604</v>
      </c>
      <c r="G163" s="14">
        <v>52150135</v>
      </c>
      <c r="H163" s="14" t="s">
        <v>1605</v>
      </c>
      <c r="I163" s="15">
        <v>475.68</v>
      </c>
      <c r="J163" s="77">
        <v>5</v>
      </c>
      <c r="K163" s="92"/>
    </row>
    <row r="164" spans="1:11" ht="22.5" x14ac:dyDescent="0.2">
      <c r="A164" s="14" t="s">
        <v>1506</v>
      </c>
      <c r="B164" s="14" t="s">
        <v>1606</v>
      </c>
      <c r="C164" s="14">
        <v>25006</v>
      </c>
      <c r="D164" s="16">
        <v>45734</v>
      </c>
      <c r="E164" s="16">
        <v>45734</v>
      </c>
      <c r="F164" s="14" t="s">
        <v>1607</v>
      </c>
      <c r="G164" s="14">
        <v>52150135</v>
      </c>
      <c r="H164" s="14" t="s">
        <v>1605</v>
      </c>
      <c r="I164" s="15">
        <v>336.4</v>
      </c>
      <c r="J164" s="77">
        <v>5</v>
      </c>
      <c r="K164" s="92"/>
    </row>
    <row r="165" spans="1:11" ht="22.5" x14ac:dyDescent="0.2">
      <c r="A165" s="14" t="s">
        <v>1506</v>
      </c>
      <c r="B165" s="14" t="s">
        <v>1608</v>
      </c>
      <c r="C165" s="14" t="s">
        <v>1608</v>
      </c>
      <c r="D165" s="16">
        <v>45740</v>
      </c>
      <c r="E165" s="16">
        <v>45740</v>
      </c>
      <c r="F165" s="14" t="s">
        <v>1609</v>
      </c>
      <c r="G165" s="14"/>
      <c r="H165" s="14" t="s">
        <v>1610</v>
      </c>
      <c r="I165" s="15">
        <v>60</v>
      </c>
      <c r="J165" s="77">
        <v>5</v>
      </c>
      <c r="K165" s="92"/>
    </row>
    <row r="166" spans="1:11" ht="22.5" x14ac:dyDescent="0.2">
      <c r="A166" s="14" t="s">
        <v>1506</v>
      </c>
      <c r="B166" s="14" t="s">
        <v>1611</v>
      </c>
      <c r="C166" s="14" t="s">
        <v>1611</v>
      </c>
      <c r="D166" s="16">
        <v>45740</v>
      </c>
      <c r="E166" s="16">
        <v>45740</v>
      </c>
      <c r="F166" s="14" t="s">
        <v>1612</v>
      </c>
      <c r="G166" s="14"/>
      <c r="H166" s="14" t="s">
        <v>1610</v>
      </c>
      <c r="I166" s="15">
        <v>60</v>
      </c>
      <c r="J166" s="77">
        <v>5</v>
      </c>
      <c r="K166" s="92"/>
    </row>
    <row r="167" spans="1:11" ht="22.5" x14ac:dyDescent="0.2">
      <c r="A167" s="14" t="s">
        <v>1506</v>
      </c>
      <c r="B167" s="14" t="s">
        <v>1613</v>
      </c>
      <c r="C167" s="14" t="s">
        <v>1613</v>
      </c>
      <c r="D167" s="16">
        <v>45740</v>
      </c>
      <c r="E167" s="16">
        <v>45740</v>
      </c>
      <c r="F167" s="14" t="s">
        <v>1614</v>
      </c>
      <c r="G167" s="14"/>
      <c r="H167" s="14" t="s">
        <v>1615</v>
      </c>
      <c r="I167" s="15">
        <v>127</v>
      </c>
      <c r="J167" s="77">
        <v>5</v>
      </c>
      <c r="K167" s="92"/>
    </row>
    <row r="168" spans="1:11" ht="22.5" x14ac:dyDescent="0.2">
      <c r="A168" s="14" t="s">
        <v>1506</v>
      </c>
      <c r="B168" s="14" t="s">
        <v>1616</v>
      </c>
      <c r="C168" s="14" t="s">
        <v>1616</v>
      </c>
      <c r="D168" s="16">
        <v>45740</v>
      </c>
      <c r="E168" s="16">
        <v>45740</v>
      </c>
      <c r="F168" s="14" t="s">
        <v>1617</v>
      </c>
      <c r="G168" s="14"/>
      <c r="H168" s="14" t="s">
        <v>1615</v>
      </c>
      <c r="I168" s="15">
        <v>127</v>
      </c>
      <c r="J168" s="77">
        <v>5</v>
      </c>
      <c r="K168" s="92"/>
    </row>
    <row r="169" spans="1:11" ht="22.5" x14ac:dyDescent="0.2">
      <c r="A169" s="14" t="s">
        <v>1506</v>
      </c>
      <c r="B169" s="14" t="s">
        <v>1546</v>
      </c>
      <c r="C169" s="14" t="s">
        <v>1547</v>
      </c>
      <c r="D169" s="16">
        <v>45741</v>
      </c>
      <c r="E169" s="16">
        <v>45741</v>
      </c>
      <c r="F169" s="14" t="s">
        <v>1538</v>
      </c>
      <c r="G169" s="14">
        <v>54430666</v>
      </c>
      <c r="H169" s="14" t="s">
        <v>1519</v>
      </c>
      <c r="I169" s="15">
        <v>151.5</v>
      </c>
      <c r="J169" s="77">
        <v>5</v>
      </c>
      <c r="K169" s="92"/>
    </row>
    <row r="170" spans="1:11" ht="22.5" x14ac:dyDescent="0.2">
      <c r="A170" s="14" t="s">
        <v>1506</v>
      </c>
      <c r="B170" s="14" t="s">
        <v>1548</v>
      </c>
      <c r="C170" s="14">
        <v>20250102</v>
      </c>
      <c r="D170" s="16">
        <v>45741</v>
      </c>
      <c r="E170" s="16">
        <v>45741</v>
      </c>
      <c r="F170" s="14" t="s">
        <v>1539</v>
      </c>
      <c r="G170" s="14">
        <v>54401381</v>
      </c>
      <c r="H170" s="14" t="s">
        <v>1521</v>
      </c>
      <c r="I170" s="15">
        <v>151.5</v>
      </c>
      <c r="J170" s="77">
        <v>5</v>
      </c>
      <c r="K170" s="92"/>
    </row>
    <row r="171" spans="1:11" ht="12.75" x14ac:dyDescent="0.2">
      <c r="A171" s="14" t="s">
        <v>1506</v>
      </c>
      <c r="B171" s="14" t="s">
        <v>1618</v>
      </c>
      <c r="C171" s="14" t="s">
        <v>1618</v>
      </c>
      <c r="D171" s="16">
        <v>45748</v>
      </c>
      <c r="E171" s="16">
        <v>45748</v>
      </c>
      <c r="F171" s="14" t="s">
        <v>1619</v>
      </c>
      <c r="G171" s="14"/>
      <c r="H171" s="14" t="s">
        <v>667</v>
      </c>
      <c r="I171" s="15">
        <v>386.18</v>
      </c>
      <c r="J171" s="77">
        <v>2</v>
      </c>
      <c r="K171" s="92"/>
    </row>
    <row r="172" spans="1:11" ht="22.5" x14ac:dyDescent="0.2">
      <c r="A172" s="14" t="s">
        <v>1506</v>
      </c>
      <c r="B172" s="14" t="s">
        <v>1620</v>
      </c>
      <c r="C172" s="14" t="s">
        <v>1621</v>
      </c>
      <c r="D172" s="16">
        <v>45754</v>
      </c>
      <c r="E172" s="16">
        <v>45754</v>
      </c>
      <c r="F172" s="14" t="s">
        <v>1622</v>
      </c>
      <c r="G172" s="14"/>
      <c r="H172" s="14" t="s">
        <v>1623</v>
      </c>
      <c r="I172" s="15">
        <v>13.9</v>
      </c>
      <c r="J172" s="77">
        <v>2</v>
      </c>
      <c r="K172" s="92"/>
    </row>
    <row r="173" spans="1:11" ht="22.5" x14ac:dyDescent="0.2">
      <c r="A173" s="14" t="s">
        <v>1506</v>
      </c>
      <c r="B173" s="14" t="s">
        <v>1624</v>
      </c>
      <c r="C173" s="14" t="s">
        <v>1621</v>
      </c>
      <c r="D173" s="16">
        <v>45756</v>
      </c>
      <c r="E173" s="16">
        <v>45756</v>
      </c>
      <c r="F173" s="14" t="s">
        <v>1625</v>
      </c>
      <c r="G173" s="14"/>
      <c r="H173" s="14" t="s">
        <v>1610</v>
      </c>
      <c r="I173" s="15">
        <v>120</v>
      </c>
      <c r="J173" s="77">
        <v>2</v>
      </c>
      <c r="K173" s="92"/>
    </row>
    <row r="174" spans="1:11" ht="12.75" x14ac:dyDescent="0.2">
      <c r="A174" s="14" t="s">
        <v>1506</v>
      </c>
      <c r="B174" s="14" t="s">
        <v>1626</v>
      </c>
      <c r="C174" s="14">
        <v>202510137</v>
      </c>
      <c r="D174" s="16">
        <v>45761</v>
      </c>
      <c r="E174" s="16">
        <v>45761</v>
      </c>
      <c r="F174" s="14" t="s">
        <v>1627</v>
      </c>
      <c r="G174" s="14">
        <v>36317471</v>
      </c>
      <c r="H174" s="14" t="s">
        <v>1628</v>
      </c>
      <c r="I174" s="15">
        <v>147.6</v>
      </c>
      <c r="J174" s="77">
        <v>2</v>
      </c>
      <c r="K174" s="92"/>
    </row>
    <row r="175" spans="1:11" ht="22.5" x14ac:dyDescent="0.2">
      <c r="A175" s="14" t="s">
        <v>1506</v>
      </c>
      <c r="B175" s="14" t="s">
        <v>1629</v>
      </c>
      <c r="C175" s="14">
        <v>45809</v>
      </c>
      <c r="D175" s="16">
        <v>45763</v>
      </c>
      <c r="E175" s="16">
        <v>45763</v>
      </c>
      <c r="F175" s="14" t="s">
        <v>1518</v>
      </c>
      <c r="G175" s="14">
        <v>54430666</v>
      </c>
      <c r="H175" s="14" t="s">
        <v>1519</v>
      </c>
      <c r="I175" s="15">
        <v>85</v>
      </c>
      <c r="J175" s="77">
        <v>2</v>
      </c>
      <c r="K175" s="92"/>
    </row>
    <row r="176" spans="1:11" ht="22.5" x14ac:dyDescent="0.2">
      <c r="A176" s="14" t="s">
        <v>1506</v>
      </c>
      <c r="B176" s="14" t="s">
        <v>1630</v>
      </c>
      <c r="C176" s="14" t="s">
        <v>1631</v>
      </c>
      <c r="D176" s="16">
        <v>45770</v>
      </c>
      <c r="E176" s="16">
        <v>45770</v>
      </c>
      <c r="F176" s="14" t="s">
        <v>1632</v>
      </c>
      <c r="G176" s="14"/>
      <c r="H176" s="14" t="s">
        <v>1633</v>
      </c>
      <c r="I176" s="15">
        <v>260</v>
      </c>
      <c r="J176" s="77">
        <v>2</v>
      </c>
      <c r="K176" s="92"/>
    </row>
    <row r="177" spans="1:11" ht="22.5" x14ac:dyDescent="0.2">
      <c r="A177" s="14" t="s">
        <v>1506</v>
      </c>
      <c r="B177" s="14" t="s">
        <v>1634</v>
      </c>
      <c r="C177" s="14" t="s">
        <v>1635</v>
      </c>
      <c r="D177" s="16">
        <v>45770</v>
      </c>
      <c r="E177" s="16">
        <v>45770</v>
      </c>
      <c r="F177" s="14" t="s">
        <v>1636</v>
      </c>
      <c r="G177" s="14"/>
      <c r="H177" s="14" t="s">
        <v>1637</v>
      </c>
      <c r="I177" s="15">
        <v>185</v>
      </c>
      <c r="J177" s="77">
        <v>2</v>
      </c>
      <c r="K177" s="92"/>
    </row>
    <row r="178" spans="1:11" ht="22.5" x14ac:dyDescent="0.2">
      <c r="A178" s="14" t="s">
        <v>1506</v>
      </c>
      <c r="B178" s="14" t="s">
        <v>1638</v>
      </c>
      <c r="C178" s="14" t="s">
        <v>1621</v>
      </c>
      <c r="D178" s="16">
        <v>45776</v>
      </c>
      <c r="E178" s="16">
        <v>45776</v>
      </c>
      <c r="F178" s="14" t="s">
        <v>1639</v>
      </c>
      <c r="G178" s="14"/>
      <c r="H178" s="14" t="s">
        <v>1637</v>
      </c>
      <c r="I178" s="15">
        <v>322.39999999999998</v>
      </c>
      <c r="J178" s="77">
        <v>2</v>
      </c>
      <c r="K178" s="92"/>
    </row>
    <row r="179" spans="1:11" ht="22.5" x14ac:dyDescent="0.2">
      <c r="A179" s="14" t="s">
        <v>1506</v>
      </c>
      <c r="B179" s="14" t="s">
        <v>1640</v>
      </c>
      <c r="C179" s="14" t="s">
        <v>1635</v>
      </c>
      <c r="D179" s="16">
        <v>45777</v>
      </c>
      <c r="E179" s="16">
        <v>45777</v>
      </c>
      <c r="F179" s="14" t="s">
        <v>1641</v>
      </c>
      <c r="G179" s="14"/>
      <c r="H179" s="14" t="s">
        <v>1642</v>
      </c>
      <c r="I179" s="15">
        <v>2172.6</v>
      </c>
      <c r="J179" s="77">
        <v>2</v>
      </c>
      <c r="K179" s="92"/>
    </row>
    <row r="180" spans="1:11" ht="22.5" x14ac:dyDescent="0.2">
      <c r="A180" s="14" t="s">
        <v>1506</v>
      </c>
      <c r="B180" s="14" t="s">
        <v>1643</v>
      </c>
      <c r="C180" s="14" t="s">
        <v>1644</v>
      </c>
      <c r="D180" s="16">
        <v>45748</v>
      </c>
      <c r="E180" s="16">
        <v>45748</v>
      </c>
      <c r="F180" s="14" t="s">
        <v>1645</v>
      </c>
      <c r="G180" s="14">
        <v>42256208</v>
      </c>
      <c r="H180" s="14" t="s">
        <v>1509</v>
      </c>
      <c r="I180" s="15">
        <v>800</v>
      </c>
      <c r="J180" s="77">
        <v>3</v>
      </c>
      <c r="K180" s="92"/>
    </row>
    <row r="181" spans="1:11" ht="12.75" x14ac:dyDescent="0.2">
      <c r="A181" s="14" t="s">
        <v>1506</v>
      </c>
      <c r="B181" s="14" t="s">
        <v>1618</v>
      </c>
      <c r="C181" s="14" t="s">
        <v>1618</v>
      </c>
      <c r="D181" s="16">
        <v>45748</v>
      </c>
      <c r="E181" s="16">
        <v>45748</v>
      </c>
      <c r="F181" s="14" t="s">
        <v>1619</v>
      </c>
      <c r="G181" s="14"/>
      <c r="H181" s="14" t="s">
        <v>667</v>
      </c>
      <c r="I181" s="15">
        <v>926.83</v>
      </c>
      <c r="J181" s="77">
        <v>3</v>
      </c>
      <c r="K181" s="92"/>
    </row>
    <row r="182" spans="1:11" ht="12.75" x14ac:dyDescent="0.2">
      <c r="A182" s="14" t="s">
        <v>1506</v>
      </c>
      <c r="B182" s="14" t="s">
        <v>1646</v>
      </c>
      <c r="C182" s="14">
        <v>340635</v>
      </c>
      <c r="D182" s="16">
        <v>45749</v>
      </c>
      <c r="E182" s="16">
        <v>45749</v>
      </c>
      <c r="F182" s="14" t="s">
        <v>1647</v>
      </c>
      <c r="G182" s="14">
        <v>124087824</v>
      </c>
      <c r="H182" s="14" t="s">
        <v>1648</v>
      </c>
      <c r="I182" s="15">
        <v>4060</v>
      </c>
      <c r="J182" s="77">
        <v>3</v>
      </c>
      <c r="K182" s="92"/>
    </row>
    <row r="183" spans="1:11" ht="22.5" x14ac:dyDescent="0.2">
      <c r="A183" s="14" t="s">
        <v>1506</v>
      </c>
      <c r="B183" s="14" t="s">
        <v>1649</v>
      </c>
      <c r="C183" s="14" t="s">
        <v>1635</v>
      </c>
      <c r="D183" s="16">
        <v>45750</v>
      </c>
      <c r="E183" s="16">
        <v>45750</v>
      </c>
      <c r="F183" s="14" t="s">
        <v>1650</v>
      </c>
      <c r="G183" s="14"/>
      <c r="H183" s="14" t="s">
        <v>1651</v>
      </c>
      <c r="I183" s="15">
        <v>343.51</v>
      </c>
      <c r="J183" s="77">
        <v>3</v>
      </c>
      <c r="K183" s="92"/>
    </row>
    <row r="184" spans="1:11" ht="12.75" x14ac:dyDescent="0.2">
      <c r="A184" s="14" t="s">
        <v>1506</v>
      </c>
      <c r="B184" s="14" t="s">
        <v>1652</v>
      </c>
      <c r="C184" s="14">
        <v>2025005</v>
      </c>
      <c r="D184" s="16">
        <v>45754</v>
      </c>
      <c r="E184" s="16">
        <v>45754</v>
      </c>
      <c r="F184" s="14" t="s">
        <v>1653</v>
      </c>
      <c r="G184" s="14">
        <v>43272321</v>
      </c>
      <c r="H184" s="14" t="s">
        <v>1524</v>
      </c>
      <c r="I184" s="15">
        <v>500</v>
      </c>
      <c r="J184" s="77">
        <v>3</v>
      </c>
      <c r="K184" s="92"/>
    </row>
    <row r="185" spans="1:11" ht="22.5" x14ac:dyDescent="0.2">
      <c r="A185" s="14" t="s">
        <v>1506</v>
      </c>
      <c r="B185" s="14" t="s">
        <v>1654</v>
      </c>
      <c r="C185" s="14" t="s">
        <v>1635</v>
      </c>
      <c r="D185" s="16">
        <v>45758</v>
      </c>
      <c r="E185" s="16">
        <v>45758</v>
      </c>
      <c r="F185" s="14" t="s">
        <v>1655</v>
      </c>
      <c r="G185" s="14"/>
      <c r="H185" s="14" t="s">
        <v>1556</v>
      </c>
      <c r="I185" s="15">
        <v>505.58</v>
      </c>
      <c r="J185" s="77">
        <v>3</v>
      </c>
      <c r="K185" s="92"/>
    </row>
    <row r="186" spans="1:11" ht="22.5" x14ac:dyDescent="0.2">
      <c r="A186" s="14" t="s">
        <v>1506</v>
      </c>
      <c r="B186" s="14" t="s">
        <v>1629</v>
      </c>
      <c r="C186" s="14">
        <v>45809</v>
      </c>
      <c r="D186" s="16">
        <v>45763</v>
      </c>
      <c r="E186" s="16">
        <v>45763</v>
      </c>
      <c r="F186" s="14" t="s">
        <v>1525</v>
      </c>
      <c r="G186" s="14">
        <v>54430666</v>
      </c>
      <c r="H186" s="14" t="s">
        <v>1519</v>
      </c>
      <c r="I186" s="15">
        <v>204</v>
      </c>
      <c r="J186" s="77">
        <v>3</v>
      </c>
      <c r="K186" s="92"/>
    </row>
    <row r="187" spans="1:11" ht="12.75" x14ac:dyDescent="0.2">
      <c r="A187" s="14" t="s">
        <v>1506</v>
      </c>
      <c r="B187" s="14" t="s">
        <v>1656</v>
      </c>
      <c r="C187" s="14">
        <v>6598499332</v>
      </c>
      <c r="D187" s="16">
        <v>45748</v>
      </c>
      <c r="E187" s="16">
        <v>45748</v>
      </c>
      <c r="F187" s="14" t="s">
        <v>1657</v>
      </c>
      <c r="G187" s="14"/>
      <c r="H187" s="14" t="s">
        <v>670</v>
      </c>
      <c r="I187" s="15">
        <v>130.88999999999999</v>
      </c>
      <c r="J187" s="77">
        <v>4</v>
      </c>
      <c r="K187" s="92"/>
    </row>
    <row r="188" spans="1:11" ht="22.5" x14ac:dyDescent="0.2">
      <c r="A188" s="14" t="s">
        <v>1506</v>
      </c>
      <c r="B188" s="14" t="s">
        <v>1658</v>
      </c>
      <c r="C188" s="14" t="s">
        <v>1658</v>
      </c>
      <c r="D188" s="16">
        <v>45748</v>
      </c>
      <c r="E188" s="16">
        <v>45748</v>
      </c>
      <c r="F188" s="14" t="s">
        <v>1659</v>
      </c>
      <c r="G188" s="14"/>
      <c r="H188" s="14" t="s">
        <v>1660</v>
      </c>
      <c r="I188" s="15">
        <v>12.3</v>
      </c>
      <c r="J188" s="77">
        <v>4</v>
      </c>
      <c r="K188" s="92"/>
    </row>
    <row r="189" spans="1:11" ht="12.75" x14ac:dyDescent="0.2">
      <c r="A189" s="14" t="s">
        <v>1506</v>
      </c>
      <c r="B189" s="14" t="s">
        <v>1661</v>
      </c>
      <c r="C189" s="14">
        <v>3425011884</v>
      </c>
      <c r="D189" s="16">
        <v>45748</v>
      </c>
      <c r="E189" s="16">
        <v>45748</v>
      </c>
      <c r="F189" s="14" t="s">
        <v>1662</v>
      </c>
      <c r="G189" s="14">
        <v>35680202</v>
      </c>
      <c r="H189" s="14" t="s">
        <v>1663</v>
      </c>
      <c r="I189" s="15">
        <v>10.25</v>
      </c>
      <c r="J189" s="77">
        <v>4</v>
      </c>
      <c r="K189" s="92"/>
    </row>
    <row r="190" spans="1:11" ht="12.75" x14ac:dyDescent="0.2">
      <c r="A190" s="14" t="s">
        <v>1506</v>
      </c>
      <c r="B190" s="14" t="s">
        <v>1664</v>
      </c>
      <c r="C190" s="14">
        <v>50250195</v>
      </c>
      <c r="D190" s="16">
        <v>45748</v>
      </c>
      <c r="E190" s="16">
        <v>45748</v>
      </c>
      <c r="F190" s="14" t="s">
        <v>1665</v>
      </c>
      <c r="G190" s="14">
        <v>35862289</v>
      </c>
      <c r="H190" s="14" t="s">
        <v>1568</v>
      </c>
      <c r="I190" s="15">
        <v>453.06</v>
      </c>
      <c r="J190" s="77">
        <v>4</v>
      </c>
      <c r="K190" s="92"/>
    </row>
    <row r="191" spans="1:11" ht="12.75" x14ac:dyDescent="0.2">
      <c r="A191" s="14" t="s">
        <v>1506</v>
      </c>
      <c r="B191" s="14" t="s">
        <v>1618</v>
      </c>
      <c r="C191" s="14" t="s">
        <v>1618</v>
      </c>
      <c r="D191" s="16">
        <v>45748</v>
      </c>
      <c r="E191" s="16">
        <v>45748</v>
      </c>
      <c r="F191" s="14" t="s">
        <v>1619</v>
      </c>
      <c r="G191" s="14"/>
      <c r="H191" s="14" t="s">
        <v>667</v>
      </c>
      <c r="I191" s="15">
        <v>270.32</v>
      </c>
      <c r="J191" s="77">
        <v>4</v>
      </c>
      <c r="K191" s="92"/>
    </row>
    <row r="192" spans="1:11" ht="12.75" x14ac:dyDescent="0.2">
      <c r="A192" s="14" t="s">
        <v>1506</v>
      </c>
      <c r="B192" s="14" t="s">
        <v>1618</v>
      </c>
      <c r="C192" s="14" t="s">
        <v>1618</v>
      </c>
      <c r="D192" s="16">
        <v>45748</v>
      </c>
      <c r="E192" s="16">
        <v>45748</v>
      </c>
      <c r="F192" s="14" t="s">
        <v>1619</v>
      </c>
      <c r="G192" s="14"/>
      <c r="H192" s="14" t="s">
        <v>667</v>
      </c>
      <c r="I192" s="15">
        <v>202.1</v>
      </c>
      <c r="J192" s="77">
        <v>4</v>
      </c>
      <c r="K192" s="92"/>
    </row>
    <row r="193" spans="1:11" ht="12.75" x14ac:dyDescent="0.2">
      <c r="A193" s="14" t="s">
        <v>1506</v>
      </c>
      <c r="B193" s="14" t="s">
        <v>1666</v>
      </c>
      <c r="C193" s="14">
        <v>50250194</v>
      </c>
      <c r="D193" s="16">
        <v>45749</v>
      </c>
      <c r="E193" s="16">
        <v>45749</v>
      </c>
      <c r="F193" s="14" t="s">
        <v>1667</v>
      </c>
      <c r="G193" s="14">
        <v>35862289</v>
      </c>
      <c r="H193" s="14" t="s">
        <v>1568</v>
      </c>
      <c r="I193" s="15">
        <v>1139.8399999999999</v>
      </c>
      <c r="J193" s="77">
        <v>4</v>
      </c>
      <c r="K193" s="92"/>
    </row>
    <row r="194" spans="1:11" ht="12.75" x14ac:dyDescent="0.2">
      <c r="A194" s="14" t="s">
        <v>1506</v>
      </c>
      <c r="B194" s="14" t="s">
        <v>1668</v>
      </c>
      <c r="C194" s="14" t="s">
        <v>1669</v>
      </c>
      <c r="D194" s="16">
        <v>45750</v>
      </c>
      <c r="E194" s="16">
        <v>45750</v>
      </c>
      <c r="F194" s="14" t="s">
        <v>1670</v>
      </c>
      <c r="G194" s="14">
        <v>51832500</v>
      </c>
      <c r="H194" s="14" t="s">
        <v>1560</v>
      </c>
      <c r="I194" s="15">
        <v>600</v>
      </c>
      <c r="J194" s="77">
        <v>4</v>
      </c>
      <c r="K194" s="92"/>
    </row>
    <row r="195" spans="1:11" ht="12.75" x14ac:dyDescent="0.2">
      <c r="A195" s="14" t="s">
        <v>1506</v>
      </c>
      <c r="B195" s="14" t="s">
        <v>1671</v>
      </c>
      <c r="C195" s="14" t="s">
        <v>1672</v>
      </c>
      <c r="D195" s="16">
        <v>45754</v>
      </c>
      <c r="E195" s="16">
        <v>45754</v>
      </c>
      <c r="F195" s="14" t="s">
        <v>1673</v>
      </c>
      <c r="G195" s="14">
        <v>51832500</v>
      </c>
      <c r="H195" s="14" t="s">
        <v>1560</v>
      </c>
      <c r="I195" s="15">
        <v>600</v>
      </c>
      <c r="J195" s="77">
        <v>4</v>
      </c>
      <c r="K195" s="92"/>
    </row>
    <row r="196" spans="1:11" ht="12.75" x14ac:dyDescent="0.2">
      <c r="A196" s="14" t="s">
        <v>1506</v>
      </c>
      <c r="B196" s="14" t="s">
        <v>1674</v>
      </c>
      <c r="C196" s="14">
        <v>70250073</v>
      </c>
      <c r="D196" s="16">
        <v>45757</v>
      </c>
      <c r="E196" s="16">
        <v>45757</v>
      </c>
      <c r="F196" s="14" t="s">
        <v>1675</v>
      </c>
      <c r="G196" s="14">
        <v>35862289</v>
      </c>
      <c r="H196" s="14" t="s">
        <v>1568</v>
      </c>
      <c r="I196" s="15">
        <v>44.45</v>
      </c>
      <c r="J196" s="77">
        <v>4</v>
      </c>
      <c r="K196" s="92"/>
    </row>
    <row r="197" spans="1:11" ht="12.75" x14ac:dyDescent="0.2">
      <c r="A197" s="14" t="s">
        <v>1506</v>
      </c>
      <c r="B197" s="14" t="s">
        <v>1676</v>
      </c>
      <c r="C197" s="14">
        <v>2823757979</v>
      </c>
      <c r="D197" s="16">
        <v>45762</v>
      </c>
      <c r="E197" s="16">
        <v>45762</v>
      </c>
      <c r="F197" s="14" t="s">
        <v>1677</v>
      </c>
      <c r="G197" s="14">
        <v>35697270</v>
      </c>
      <c r="H197" s="14" t="s">
        <v>1563</v>
      </c>
      <c r="I197" s="15">
        <v>128.26</v>
      </c>
      <c r="J197" s="77">
        <v>4</v>
      </c>
      <c r="K197" s="92"/>
    </row>
    <row r="198" spans="1:11" ht="22.5" x14ac:dyDescent="0.2">
      <c r="A198" s="14" t="s">
        <v>1506</v>
      </c>
      <c r="B198" s="14" t="s">
        <v>1629</v>
      </c>
      <c r="C198" s="14">
        <v>45809</v>
      </c>
      <c r="D198" s="16">
        <v>45763</v>
      </c>
      <c r="E198" s="16">
        <v>45763</v>
      </c>
      <c r="F198" s="14" t="s">
        <v>1527</v>
      </c>
      <c r="G198" s="14">
        <v>54430666</v>
      </c>
      <c r="H198" s="14" t="s">
        <v>1519</v>
      </c>
      <c r="I198" s="15">
        <v>59.5</v>
      </c>
      <c r="J198" s="77">
        <v>4</v>
      </c>
      <c r="K198" s="92"/>
    </row>
    <row r="199" spans="1:11" ht="12.75" x14ac:dyDescent="0.2">
      <c r="A199" s="14" t="s">
        <v>1506</v>
      </c>
      <c r="B199" s="14" t="s">
        <v>1678</v>
      </c>
      <c r="C199" s="14">
        <v>250100022</v>
      </c>
      <c r="D199" s="16">
        <v>45771</v>
      </c>
      <c r="E199" s="16">
        <v>45771</v>
      </c>
      <c r="F199" s="14" t="s">
        <v>1679</v>
      </c>
      <c r="G199" s="14">
        <v>35862289</v>
      </c>
      <c r="H199" s="14" t="s">
        <v>1568</v>
      </c>
      <c r="I199" s="15">
        <v>1568.25</v>
      </c>
      <c r="J199" s="77">
        <v>4</v>
      </c>
      <c r="K199" s="92"/>
    </row>
    <row r="200" spans="1:11" ht="22.5" x14ac:dyDescent="0.2">
      <c r="A200" s="14" t="s">
        <v>1506</v>
      </c>
      <c r="B200" s="14" t="s">
        <v>1680</v>
      </c>
      <c r="C200" s="14" t="s">
        <v>1681</v>
      </c>
      <c r="D200" s="16">
        <v>45775</v>
      </c>
      <c r="E200" s="16">
        <v>45775</v>
      </c>
      <c r="F200" s="14" t="s">
        <v>1682</v>
      </c>
      <c r="G200" s="14"/>
      <c r="H200" s="14" t="s">
        <v>1683</v>
      </c>
      <c r="I200" s="15">
        <v>30.84</v>
      </c>
      <c r="J200" s="77">
        <v>4</v>
      </c>
      <c r="K200" s="92"/>
    </row>
    <row r="201" spans="1:11" ht="22.5" x14ac:dyDescent="0.2">
      <c r="A201" s="14" t="s">
        <v>1506</v>
      </c>
      <c r="B201" s="14" t="s">
        <v>1684</v>
      </c>
      <c r="C201" s="14">
        <v>1</v>
      </c>
      <c r="D201" s="16">
        <v>45777</v>
      </c>
      <c r="E201" s="16">
        <v>45777</v>
      </c>
      <c r="F201" s="14" t="s">
        <v>1511</v>
      </c>
      <c r="G201" s="14">
        <v>31320155</v>
      </c>
      <c r="H201" s="14" t="s">
        <v>1513</v>
      </c>
      <c r="I201" s="15">
        <v>2</v>
      </c>
      <c r="J201" s="77">
        <v>4</v>
      </c>
      <c r="K201" s="92"/>
    </row>
    <row r="202" spans="1:11" ht="22.5" x14ac:dyDescent="0.2">
      <c r="A202" s="14" t="s">
        <v>1506</v>
      </c>
      <c r="B202" s="14" t="s">
        <v>1685</v>
      </c>
      <c r="C202" s="14">
        <v>9</v>
      </c>
      <c r="D202" s="16">
        <v>45777</v>
      </c>
      <c r="E202" s="16">
        <v>45777</v>
      </c>
      <c r="F202" s="14" t="s">
        <v>1511</v>
      </c>
      <c r="G202" s="14">
        <v>31320155</v>
      </c>
      <c r="H202" s="14" t="s">
        <v>1513</v>
      </c>
      <c r="I202" s="15">
        <v>13</v>
      </c>
      <c r="J202" s="77">
        <v>4</v>
      </c>
      <c r="K202" s="92"/>
    </row>
    <row r="203" spans="1:11" ht="12.75" x14ac:dyDescent="0.2">
      <c r="A203" s="14" t="s">
        <v>1506</v>
      </c>
      <c r="B203" s="14" t="s">
        <v>1618</v>
      </c>
      <c r="C203" s="14" t="s">
        <v>1618</v>
      </c>
      <c r="D203" s="16">
        <v>45748</v>
      </c>
      <c r="E203" s="16">
        <v>45748</v>
      </c>
      <c r="F203" s="14" t="s">
        <v>1619</v>
      </c>
      <c r="G203" s="14"/>
      <c r="H203" s="14" t="s">
        <v>667</v>
      </c>
      <c r="I203" s="15">
        <v>688.3</v>
      </c>
      <c r="J203" s="77">
        <v>5</v>
      </c>
      <c r="K203" s="92"/>
    </row>
    <row r="204" spans="1:11" ht="12.75" x14ac:dyDescent="0.2">
      <c r="A204" s="14" t="s">
        <v>1506</v>
      </c>
      <c r="B204" s="14" t="s">
        <v>1686</v>
      </c>
      <c r="C204" s="14">
        <v>25009</v>
      </c>
      <c r="D204" s="16">
        <v>45755</v>
      </c>
      <c r="E204" s="16">
        <v>45755</v>
      </c>
      <c r="F204" s="14" t="s">
        <v>1687</v>
      </c>
      <c r="G204" s="14">
        <v>52150135</v>
      </c>
      <c r="H204" s="14" t="s">
        <v>1605</v>
      </c>
      <c r="I204" s="15">
        <v>232.98</v>
      </c>
      <c r="J204" s="77">
        <v>5</v>
      </c>
      <c r="K204" s="92"/>
    </row>
    <row r="205" spans="1:11" ht="22.5" x14ac:dyDescent="0.2">
      <c r="A205" s="14" t="s">
        <v>1506</v>
      </c>
      <c r="B205" s="14" t="s">
        <v>1688</v>
      </c>
      <c r="C205" s="14">
        <v>2510170</v>
      </c>
      <c r="D205" s="16">
        <v>45756</v>
      </c>
      <c r="E205" s="16">
        <v>45756</v>
      </c>
      <c r="F205" s="14" t="s">
        <v>1602</v>
      </c>
      <c r="G205" s="14">
        <v>35958707</v>
      </c>
      <c r="H205" s="14" t="s">
        <v>1600</v>
      </c>
      <c r="I205" s="15">
        <v>615</v>
      </c>
      <c r="J205" s="77">
        <v>5</v>
      </c>
      <c r="K205" s="92"/>
    </row>
    <row r="206" spans="1:11" ht="22.5" x14ac:dyDescent="0.2">
      <c r="A206" s="14" t="s">
        <v>1506</v>
      </c>
      <c r="B206" s="14" t="s">
        <v>1689</v>
      </c>
      <c r="C206" s="14" t="s">
        <v>1689</v>
      </c>
      <c r="D206" s="16">
        <v>45756</v>
      </c>
      <c r="E206" s="16">
        <v>45756</v>
      </c>
      <c r="F206" s="14" t="s">
        <v>1690</v>
      </c>
      <c r="G206" s="14"/>
      <c r="H206" s="14" t="s">
        <v>1615</v>
      </c>
      <c r="I206" s="15">
        <v>82</v>
      </c>
      <c r="J206" s="77">
        <v>5</v>
      </c>
      <c r="K206" s="92"/>
    </row>
    <row r="207" spans="1:11" ht="22.5" x14ac:dyDescent="0.2">
      <c r="A207" s="14" t="s">
        <v>1506</v>
      </c>
      <c r="B207" s="14" t="s">
        <v>1629</v>
      </c>
      <c r="C207" s="14">
        <v>45809</v>
      </c>
      <c r="D207" s="16">
        <v>45763</v>
      </c>
      <c r="E207" s="16">
        <v>45763</v>
      </c>
      <c r="F207" s="14" t="s">
        <v>1538</v>
      </c>
      <c r="G207" s="14">
        <v>54430666</v>
      </c>
      <c r="H207" s="14" t="s">
        <v>1519</v>
      </c>
      <c r="I207" s="15">
        <v>151.5</v>
      </c>
      <c r="J207" s="77">
        <v>5</v>
      </c>
      <c r="K207" s="92"/>
    </row>
    <row r="208" spans="1:11" ht="12.75" x14ac:dyDescent="0.2">
      <c r="A208" s="14" t="s">
        <v>1506</v>
      </c>
      <c r="B208" s="14" t="s">
        <v>1691</v>
      </c>
      <c r="C208" s="14">
        <v>25011</v>
      </c>
      <c r="D208" s="16">
        <v>45763</v>
      </c>
      <c r="E208" s="16">
        <v>45763</v>
      </c>
      <c r="F208" s="14" t="s">
        <v>1692</v>
      </c>
      <c r="G208" s="14">
        <v>52150135</v>
      </c>
      <c r="H208" s="14" t="s">
        <v>1605</v>
      </c>
      <c r="I208" s="15">
        <v>237.9</v>
      </c>
      <c r="J208" s="77">
        <v>5</v>
      </c>
      <c r="K208" s="92"/>
    </row>
    <row r="209" spans="1:11" ht="22.5" x14ac:dyDescent="0.2">
      <c r="A209" s="14" t="s">
        <v>1506</v>
      </c>
      <c r="B209" s="14" t="s">
        <v>1693</v>
      </c>
      <c r="C209" s="14" t="s">
        <v>1693</v>
      </c>
      <c r="D209" s="16">
        <v>45769</v>
      </c>
      <c r="E209" s="16">
        <v>45769</v>
      </c>
      <c r="F209" s="14" t="s">
        <v>1694</v>
      </c>
      <c r="G209" s="14"/>
      <c r="H209" s="14" t="s">
        <v>1610</v>
      </c>
      <c r="I209" s="15">
        <v>86</v>
      </c>
      <c r="J209" s="77">
        <v>5</v>
      </c>
      <c r="K209" s="92"/>
    </row>
    <row r="210" spans="1:11" ht="12.75" x14ac:dyDescent="0.2">
      <c r="A210" s="14" t="s">
        <v>1506</v>
      </c>
      <c r="B210" s="14" t="s">
        <v>1695</v>
      </c>
      <c r="C210" s="14" t="s">
        <v>1696</v>
      </c>
      <c r="D210" s="16">
        <v>45776</v>
      </c>
      <c r="E210" s="16">
        <v>45776</v>
      </c>
      <c r="F210" s="14" t="s">
        <v>1697</v>
      </c>
      <c r="G210" s="14">
        <v>51038919</v>
      </c>
      <c r="H210" s="14" t="s">
        <v>1698</v>
      </c>
      <c r="I210" s="15">
        <v>378</v>
      </c>
      <c r="J210" s="77">
        <v>5</v>
      </c>
      <c r="K210" s="92"/>
    </row>
    <row r="211" spans="1:11" ht="12.75" x14ac:dyDescent="0.2">
      <c r="A211" s="14" t="s">
        <v>1506</v>
      </c>
      <c r="B211" s="14" t="s">
        <v>1618</v>
      </c>
      <c r="C211" s="14" t="s">
        <v>1618</v>
      </c>
      <c r="D211" s="16">
        <v>45778</v>
      </c>
      <c r="E211" s="16">
        <v>45778</v>
      </c>
      <c r="F211" s="14" t="s">
        <v>1619</v>
      </c>
      <c r="G211" s="14">
        <v>31745466</v>
      </c>
      <c r="H211" s="14" t="s">
        <v>667</v>
      </c>
      <c r="I211" s="15">
        <v>384.43</v>
      </c>
      <c r="J211" s="77">
        <v>2</v>
      </c>
      <c r="K211" s="92"/>
    </row>
    <row r="212" spans="1:11" ht="22.5" x14ac:dyDescent="0.2">
      <c r="A212" s="14" t="s">
        <v>1506</v>
      </c>
      <c r="B212" s="14" t="s">
        <v>1699</v>
      </c>
      <c r="C212" s="14">
        <v>20250103</v>
      </c>
      <c r="D212" s="16">
        <v>45790</v>
      </c>
      <c r="E212" s="16">
        <v>45790</v>
      </c>
      <c r="F212" s="14" t="s">
        <v>1700</v>
      </c>
      <c r="G212" s="14">
        <v>54401381</v>
      </c>
      <c r="H212" s="14" t="s">
        <v>1521</v>
      </c>
      <c r="I212" s="15">
        <v>85</v>
      </c>
      <c r="J212" s="77">
        <v>2</v>
      </c>
      <c r="K212" s="92"/>
    </row>
    <row r="213" spans="1:11" ht="22.5" x14ac:dyDescent="0.2">
      <c r="A213" s="14" t="s">
        <v>1506</v>
      </c>
      <c r="B213" s="14" t="s">
        <v>1701</v>
      </c>
      <c r="C213" s="14">
        <v>20250104</v>
      </c>
      <c r="D213" s="16">
        <v>45790</v>
      </c>
      <c r="E213" s="16">
        <v>45790</v>
      </c>
      <c r="F213" s="14" t="s">
        <v>1702</v>
      </c>
      <c r="G213" s="14">
        <v>54401381</v>
      </c>
      <c r="H213" s="14" t="s">
        <v>1521</v>
      </c>
      <c r="I213" s="15">
        <v>85</v>
      </c>
      <c r="J213" s="77">
        <v>2</v>
      </c>
      <c r="K213" s="92"/>
    </row>
    <row r="214" spans="1:11" ht="12.75" x14ac:dyDescent="0.2">
      <c r="A214" s="14" t="s">
        <v>1506</v>
      </c>
      <c r="B214" s="14" t="s">
        <v>1703</v>
      </c>
      <c r="C214" s="14">
        <v>202510171</v>
      </c>
      <c r="D214" s="16">
        <v>45796</v>
      </c>
      <c r="E214" s="16">
        <v>45796</v>
      </c>
      <c r="F214" s="14" t="s">
        <v>1704</v>
      </c>
      <c r="G214" s="14">
        <v>36317471</v>
      </c>
      <c r="H214" s="14" t="s">
        <v>1628</v>
      </c>
      <c r="I214" s="15">
        <v>442.8</v>
      </c>
      <c r="J214" s="77">
        <v>2</v>
      </c>
      <c r="K214" s="92"/>
    </row>
    <row r="215" spans="1:11" ht="12.75" x14ac:dyDescent="0.2">
      <c r="A215" s="14" t="s">
        <v>1506</v>
      </c>
      <c r="B215" s="14" t="s">
        <v>1705</v>
      </c>
      <c r="C215" s="14">
        <v>10253214</v>
      </c>
      <c r="D215" s="16">
        <v>45796</v>
      </c>
      <c r="E215" s="16">
        <v>45796</v>
      </c>
      <c r="F215" s="14" t="s">
        <v>1706</v>
      </c>
      <c r="G215" s="14">
        <v>31379508</v>
      </c>
      <c r="H215" s="14" t="s">
        <v>1707</v>
      </c>
      <c r="I215" s="15">
        <v>4737.7</v>
      </c>
      <c r="J215" s="77">
        <v>2</v>
      </c>
      <c r="K215" s="92"/>
    </row>
    <row r="216" spans="1:11" ht="12.75" x14ac:dyDescent="0.2">
      <c r="A216" s="14" t="s">
        <v>1506</v>
      </c>
      <c r="B216" s="14" t="s">
        <v>1705</v>
      </c>
      <c r="C216" s="14">
        <v>10253214</v>
      </c>
      <c r="D216" s="16">
        <v>45796</v>
      </c>
      <c r="E216" s="16">
        <v>45796</v>
      </c>
      <c r="F216" s="14" t="s">
        <v>1708</v>
      </c>
      <c r="G216" s="14">
        <v>31379508</v>
      </c>
      <c r="H216" s="14" t="s">
        <v>1707</v>
      </c>
      <c r="I216" s="15">
        <v>0</v>
      </c>
      <c r="J216" s="77">
        <v>2</v>
      </c>
      <c r="K216" s="92"/>
    </row>
    <row r="217" spans="1:11" ht="22.5" x14ac:dyDescent="0.2">
      <c r="A217" s="14" t="s">
        <v>1506</v>
      </c>
      <c r="B217" s="14" t="s">
        <v>1709</v>
      </c>
      <c r="C217" s="14" t="s">
        <v>1710</v>
      </c>
      <c r="D217" s="16">
        <v>45796</v>
      </c>
      <c r="E217" s="16">
        <v>45796</v>
      </c>
      <c r="F217" s="14" t="s">
        <v>1711</v>
      </c>
      <c r="G217" s="14"/>
      <c r="H217" s="14" t="s">
        <v>1651</v>
      </c>
      <c r="I217" s="15">
        <v>179.39</v>
      </c>
      <c r="J217" s="77">
        <v>2</v>
      </c>
      <c r="K217" s="92"/>
    </row>
    <row r="218" spans="1:11" ht="22.5" x14ac:dyDescent="0.2">
      <c r="A218" s="14" t="s">
        <v>1506</v>
      </c>
      <c r="B218" s="14" t="s">
        <v>1712</v>
      </c>
      <c r="C218" s="14" t="s">
        <v>1710</v>
      </c>
      <c r="D218" s="16">
        <v>45797</v>
      </c>
      <c r="E218" s="16">
        <v>45797</v>
      </c>
      <c r="F218" s="14" t="s">
        <v>1713</v>
      </c>
      <c r="G218" s="14"/>
      <c r="H218" s="14" t="s">
        <v>1556</v>
      </c>
      <c r="I218" s="15">
        <v>277.17</v>
      </c>
      <c r="J218" s="77">
        <v>2</v>
      </c>
      <c r="K218" s="92"/>
    </row>
    <row r="219" spans="1:11" ht="22.5" x14ac:dyDescent="0.2">
      <c r="A219" s="14" t="s">
        <v>1506</v>
      </c>
      <c r="B219" s="14" t="s">
        <v>1714</v>
      </c>
      <c r="C219" s="14" t="s">
        <v>1710</v>
      </c>
      <c r="D219" s="16">
        <v>45797</v>
      </c>
      <c r="E219" s="16">
        <v>45797</v>
      </c>
      <c r="F219" s="14" t="s">
        <v>1715</v>
      </c>
      <c r="G219" s="14"/>
      <c r="H219" s="14" t="s">
        <v>1556</v>
      </c>
      <c r="I219" s="15">
        <v>1042.82</v>
      </c>
      <c r="J219" s="77">
        <v>2</v>
      </c>
      <c r="K219" s="92"/>
    </row>
    <row r="220" spans="1:11" ht="22.5" x14ac:dyDescent="0.2">
      <c r="A220" s="14" t="s">
        <v>1506</v>
      </c>
      <c r="B220" s="14" t="s">
        <v>1716</v>
      </c>
      <c r="C220" s="14">
        <v>45901</v>
      </c>
      <c r="D220" s="16">
        <v>45799</v>
      </c>
      <c r="E220" s="16">
        <v>45799</v>
      </c>
      <c r="F220" s="14" t="s">
        <v>1518</v>
      </c>
      <c r="G220" s="14">
        <v>54430666</v>
      </c>
      <c r="H220" s="14" t="s">
        <v>1519</v>
      </c>
      <c r="I220" s="15">
        <v>85</v>
      </c>
      <c r="J220" s="77">
        <v>2</v>
      </c>
      <c r="K220" s="92"/>
    </row>
    <row r="221" spans="1:11" ht="22.5" x14ac:dyDescent="0.2">
      <c r="A221" s="14" t="s">
        <v>1506</v>
      </c>
      <c r="B221" s="14" t="s">
        <v>1717</v>
      </c>
      <c r="C221" s="14" t="s">
        <v>1635</v>
      </c>
      <c r="D221" s="16">
        <v>45799</v>
      </c>
      <c r="E221" s="16">
        <v>45799</v>
      </c>
      <c r="F221" s="14" t="s">
        <v>1718</v>
      </c>
      <c r="G221" s="14"/>
      <c r="H221" s="14" t="s">
        <v>1651</v>
      </c>
      <c r="I221" s="15">
        <v>555.64</v>
      </c>
      <c r="J221" s="77">
        <v>2</v>
      </c>
      <c r="K221" s="92"/>
    </row>
    <row r="222" spans="1:11" ht="22.5" x14ac:dyDescent="0.2">
      <c r="A222" s="14" t="s">
        <v>1506</v>
      </c>
      <c r="B222" s="14" t="s">
        <v>1719</v>
      </c>
      <c r="C222" s="14" t="s">
        <v>1635</v>
      </c>
      <c r="D222" s="16">
        <v>45803</v>
      </c>
      <c r="E222" s="16">
        <v>45803</v>
      </c>
      <c r="F222" s="14" t="s">
        <v>1720</v>
      </c>
      <c r="G222" s="14"/>
      <c r="H222" s="14" t="s">
        <v>1651</v>
      </c>
      <c r="I222" s="15">
        <v>52</v>
      </c>
      <c r="J222" s="77">
        <v>2</v>
      </c>
      <c r="K222" s="92"/>
    </row>
    <row r="223" spans="1:11" ht="22.5" x14ac:dyDescent="0.2">
      <c r="A223" s="14" t="s">
        <v>1506</v>
      </c>
      <c r="B223" s="14" t="s">
        <v>1721</v>
      </c>
      <c r="C223" s="14" t="s">
        <v>1635</v>
      </c>
      <c r="D223" s="16">
        <v>45803</v>
      </c>
      <c r="E223" s="16">
        <v>45803</v>
      </c>
      <c r="F223" s="14" t="s">
        <v>1722</v>
      </c>
      <c r="G223" s="14"/>
      <c r="H223" s="14" t="s">
        <v>1651</v>
      </c>
      <c r="I223" s="15">
        <v>156.04</v>
      </c>
      <c r="J223" s="77">
        <v>2</v>
      </c>
      <c r="K223" s="92"/>
    </row>
    <row r="224" spans="1:11" ht="22.5" x14ac:dyDescent="0.2">
      <c r="A224" s="14" t="s">
        <v>1506</v>
      </c>
      <c r="B224" s="14" t="s">
        <v>1723</v>
      </c>
      <c r="C224" s="14" t="s">
        <v>1635</v>
      </c>
      <c r="D224" s="16">
        <v>45803</v>
      </c>
      <c r="E224" s="16">
        <v>45803</v>
      </c>
      <c r="F224" s="14" t="s">
        <v>1718</v>
      </c>
      <c r="G224" s="14"/>
      <c r="H224" s="14" t="s">
        <v>1651</v>
      </c>
      <c r="I224" s="15">
        <v>660.14</v>
      </c>
      <c r="J224" s="77">
        <v>2</v>
      </c>
      <c r="K224" s="92"/>
    </row>
    <row r="225" spans="1:11" ht="22.5" x14ac:dyDescent="0.2">
      <c r="A225" s="14" t="s">
        <v>1506</v>
      </c>
      <c r="B225" s="14" t="s">
        <v>1724</v>
      </c>
      <c r="C225" s="14" t="s">
        <v>1635</v>
      </c>
      <c r="D225" s="16">
        <v>45803</v>
      </c>
      <c r="E225" s="16">
        <v>45803</v>
      </c>
      <c r="F225" s="14" t="s">
        <v>1725</v>
      </c>
      <c r="G225" s="14"/>
      <c r="H225" s="14" t="s">
        <v>1651</v>
      </c>
      <c r="I225" s="15">
        <v>382.5</v>
      </c>
      <c r="J225" s="77">
        <v>2</v>
      </c>
      <c r="K225" s="92"/>
    </row>
    <row r="226" spans="1:11" ht="22.5" x14ac:dyDescent="0.2">
      <c r="A226" s="14" t="s">
        <v>1506</v>
      </c>
      <c r="B226" s="14" t="s">
        <v>1726</v>
      </c>
      <c r="C226" s="14" t="s">
        <v>1710</v>
      </c>
      <c r="D226" s="16">
        <v>45805</v>
      </c>
      <c r="E226" s="16">
        <v>45805</v>
      </c>
      <c r="F226" s="14" t="s">
        <v>1727</v>
      </c>
      <c r="G226" s="14"/>
      <c r="H226" s="14" t="s">
        <v>1642</v>
      </c>
      <c r="I226" s="15">
        <v>190</v>
      </c>
      <c r="J226" s="77">
        <v>2</v>
      </c>
      <c r="K226" s="92"/>
    </row>
    <row r="227" spans="1:11" ht="22.5" x14ac:dyDescent="0.2">
      <c r="A227" s="14" t="s">
        <v>1506</v>
      </c>
      <c r="B227" s="14" t="s">
        <v>1728</v>
      </c>
      <c r="C227" s="14" t="s">
        <v>1710</v>
      </c>
      <c r="D227" s="16">
        <v>45807</v>
      </c>
      <c r="E227" s="16">
        <v>45807</v>
      </c>
      <c r="F227" s="14" t="s">
        <v>1729</v>
      </c>
      <c r="G227" s="14"/>
      <c r="H227" s="14" t="s">
        <v>1556</v>
      </c>
      <c r="I227" s="15">
        <v>75</v>
      </c>
      <c r="J227" s="77">
        <v>2</v>
      </c>
      <c r="K227" s="92"/>
    </row>
    <row r="228" spans="1:11" ht="12.75" x14ac:dyDescent="0.2">
      <c r="A228" s="14" t="s">
        <v>1506</v>
      </c>
      <c r="B228" s="14" t="s">
        <v>1618</v>
      </c>
      <c r="C228" s="14" t="s">
        <v>1618</v>
      </c>
      <c r="D228" s="16">
        <v>45778</v>
      </c>
      <c r="E228" s="16">
        <v>45778</v>
      </c>
      <c r="F228" s="14" t="s">
        <v>1619</v>
      </c>
      <c r="G228" s="14">
        <v>31745466</v>
      </c>
      <c r="H228" s="14" t="s">
        <v>667</v>
      </c>
      <c r="I228" s="15">
        <v>922.62</v>
      </c>
      <c r="J228" s="77">
        <v>3</v>
      </c>
      <c r="K228" s="92"/>
    </row>
    <row r="229" spans="1:11" ht="22.5" x14ac:dyDescent="0.2">
      <c r="A229" s="14" t="s">
        <v>1506</v>
      </c>
      <c r="B229" s="14" t="s">
        <v>1730</v>
      </c>
      <c r="C229" s="14" t="s">
        <v>1635</v>
      </c>
      <c r="D229" s="16">
        <v>45779</v>
      </c>
      <c r="E229" s="16">
        <v>45779</v>
      </c>
      <c r="F229" s="14" t="s">
        <v>1731</v>
      </c>
      <c r="G229" s="14">
        <v>54208394</v>
      </c>
      <c r="H229" s="14" t="s">
        <v>1732</v>
      </c>
      <c r="I229" s="15">
        <v>790.03</v>
      </c>
      <c r="J229" s="77">
        <v>3</v>
      </c>
      <c r="K229" s="92"/>
    </row>
    <row r="230" spans="1:11" ht="12.75" x14ac:dyDescent="0.2">
      <c r="A230" s="14" t="s">
        <v>1506</v>
      </c>
      <c r="B230" s="14" t="s">
        <v>1733</v>
      </c>
      <c r="C230" s="14">
        <v>2025006</v>
      </c>
      <c r="D230" s="16">
        <v>45783</v>
      </c>
      <c r="E230" s="16">
        <v>45783</v>
      </c>
      <c r="F230" s="14" t="s">
        <v>1734</v>
      </c>
      <c r="G230" s="14">
        <v>43272321</v>
      </c>
      <c r="H230" s="14" t="s">
        <v>1524</v>
      </c>
      <c r="I230" s="15">
        <v>500</v>
      </c>
      <c r="J230" s="77">
        <v>3</v>
      </c>
      <c r="K230" s="92"/>
    </row>
    <row r="231" spans="1:11" ht="22.5" x14ac:dyDescent="0.2">
      <c r="A231" s="14" t="s">
        <v>1506</v>
      </c>
      <c r="B231" s="14" t="s">
        <v>1735</v>
      </c>
      <c r="C231" s="14">
        <v>3508765</v>
      </c>
      <c r="D231" s="16">
        <v>45789</v>
      </c>
      <c r="E231" s="16">
        <v>45789</v>
      </c>
      <c r="F231" s="14" t="s">
        <v>1736</v>
      </c>
      <c r="G231" s="14">
        <v>31329217</v>
      </c>
      <c r="H231" s="14" t="s">
        <v>1737</v>
      </c>
      <c r="I231" s="15">
        <v>1589.22</v>
      </c>
      <c r="J231" s="77">
        <v>3</v>
      </c>
      <c r="K231" s="92"/>
    </row>
    <row r="232" spans="1:11" ht="22.5" x14ac:dyDescent="0.2">
      <c r="A232" s="14" t="s">
        <v>1506</v>
      </c>
      <c r="B232" s="14" t="s">
        <v>1699</v>
      </c>
      <c r="C232" s="14">
        <v>20250103</v>
      </c>
      <c r="D232" s="16">
        <v>45790</v>
      </c>
      <c r="E232" s="16">
        <v>45790</v>
      </c>
      <c r="F232" s="14" t="s">
        <v>1738</v>
      </c>
      <c r="G232" s="14">
        <v>54401381</v>
      </c>
      <c r="H232" s="14" t="s">
        <v>1521</v>
      </c>
      <c r="I232" s="15">
        <v>204</v>
      </c>
      <c r="J232" s="77">
        <v>3</v>
      </c>
      <c r="K232" s="92"/>
    </row>
    <row r="233" spans="1:11" ht="22.5" x14ac:dyDescent="0.2">
      <c r="A233" s="14" t="s">
        <v>1506</v>
      </c>
      <c r="B233" s="14" t="s">
        <v>1701</v>
      </c>
      <c r="C233" s="14">
        <v>20250104</v>
      </c>
      <c r="D233" s="16">
        <v>45790</v>
      </c>
      <c r="E233" s="16">
        <v>45790</v>
      </c>
      <c r="F233" s="14" t="s">
        <v>1738</v>
      </c>
      <c r="G233" s="14">
        <v>54401381</v>
      </c>
      <c r="H233" s="14" t="s">
        <v>1521</v>
      </c>
      <c r="I233" s="15">
        <v>204</v>
      </c>
      <c r="J233" s="77">
        <v>3</v>
      </c>
      <c r="K233" s="92"/>
    </row>
    <row r="234" spans="1:11" ht="12.75" x14ac:dyDescent="0.2">
      <c r="A234" s="14" t="s">
        <v>1506</v>
      </c>
      <c r="B234" s="14" t="s">
        <v>1739</v>
      </c>
      <c r="C234" s="14">
        <v>1000062425</v>
      </c>
      <c r="D234" s="16">
        <v>45792</v>
      </c>
      <c r="E234" s="16">
        <v>45792</v>
      </c>
      <c r="F234" s="14" t="s">
        <v>1740</v>
      </c>
      <c r="G234" s="14">
        <v>35774282</v>
      </c>
      <c r="H234" s="14" t="s">
        <v>1741</v>
      </c>
      <c r="I234" s="15">
        <v>56.96</v>
      </c>
      <c r="J234" s="77">
        <v>3</v>
      </c>
      <c r="K234" s="92"/>
    </row>
    <row r="235" spans="1:11" ht="22.5" x14ac:dyDescent="0.2">
      <c r="A235" s="14" t="s">
        <v>1506</v>
      </c>
      <c r="B235" s="14" t="s">
        <v>1742</v>
      </c>
      <c r="C235" s="14" t="s">
        <v>1743</v>
      </c>
      <c r="D235" s="16">
        <v>45793</v>
      </c>
      <c r="E235" s="16">
        <v>45793</v>
      </c>
      <c r="F235" s="14" t="s">
        <v>1744</v>
      </c>
      <c r="G235" s="14">
        <v>42256208</v>
      </c>
      <c r="H235" s="14" t="s">
        <v>1509</v>
      </c>
      <c r="I235" s="15">
        <v>800</v>
      </c>
      <c r="J235" s="77">
        <v>3</v>
      </c>
      <c r="K235" s="92"/>
    </row>
    <row r="236" spans="1:11" ht="22.5" x14ac:dyDescent="0.2">
      <c r="A236" s="14" t="s">
        <v>1506</v>
      </c>
      <c r="B236" s="14" t="s">
        <v>1716</v>
      </c>
      <c r="C236" s="14">
        <v>45901</v>
      </c>
      <c r="D236" s="16">
        <v>45799</v>
      </c>
      <c r="E236" s="16">
        <v>45799</v>
      </c>
      <c r="F236" s="14" t="s">
        <v>1525</v>
      </c>
      <c r="G236" s="14">
        <v>54430666</v>
      </c>
      <c r="H236" s="14" t="s">
        <v>1519</v>
      </c>
      <c r="I236" s="15">
        <v>204</v>
      </c>
      <c r="J236" s="77">
        <v>3</v>
      </c>
      <c r="K236" s="92"/>
    </row>
    <row r="237" spans="1:11" ht="22.5" x14ac:dyDescent="0.2">
      <c r="A237" s="14" t="s">
        <v>1506</v>
      </c>
      <c r="B237" s="14" t="s">
        <v>1745</v>
      </c>
      <c r="C237" s="14" t="s">
        <v>1710</v>
      </c>
      <c r="D237" s="16">
        <v>45803</v>
      </c>
      <c r="E237" s="16">
        <v>45803</v>
      </c>
      <c r="F237" s="14" t="s">
        <v>1746</v>
      </c>
      <c r="G237" s="14"/>
      <c r="H237" s="14" t="s">
        <v>1642</v>
      </c>
      <c r="I237" s="15">
        <v>190</v>
      </c>
      <c r="J237" s="77">
        <v>3</v>
      </c>
      <c r="K237" s="92"/>
    </row>
    <row r="238" spans="1:11" ht="22.5" x14ac:dyDescent="0.2">
      <c r="A238" s="14" t="s">
        <v>1506</v>
      </c>
      <c r="B238" s="14" t="s">
        <v>1747</v>
      </c>
      <c r="C238" s="14" t="s">
        <v>1710</v>
      </c>
      <c r="D238" s="16">
        <v>45807</v>
      </c>
      <c r="E238" s="16">
        <v>45807</v>
      </c>
      <c r="F238" s="14" t="s">
        <v>1748</v>
      </c>
      <c r="G238" s="14"/>
      <c r="H238" s="14" t="s">
        <v>1556</v>
      </c>
      <c r="I238" s="15">
        <v>500</v>
      </c>
      <c r="J238" s="77">
        <v>3</v>
      </c>
      <c r="K238" s="92"/>
    </row>
    <row r="239" spans="1:11" ht="22.5" x14ac:dyDescent="0.2">
      <c r="A239" s="14" t="s">
        <v>1506</v>
      </c>
      <c r="B239" s="14" t="s">
        <v>1749</v>
      </c>
      <c r="C239" s="14" t="s">
        <v>1750</v>
      </c>
      <c r="D239" s="16">
        <v>45807</v>
      </c>
      <c r="E239" s="16">
        <v>45807</v>
      </c>
      <c r="F239" s="14" t="s">
        <v>1751</v>
      </c>
      <c r="G239" s="14"/>
      <c r="H239" s="14" t="s">
        <v>1556</v>
      </c>
      <c r="I239" s="15">
        <v>495</v>
      </c>
      <c r="J239" s="77">
        <v>3</v>
      </c>
      <c r="K239" s="92"/>
    </row>
    <row r="240" spans="1:11" ht="22.5" x14ac:dyDescent="0.2">
      <c r="A240" s="14" t="s">
        <v>1506</v>
      </c>
      <c r="B240" s="14" t="s">
        <v>1752</v>
      </c>
      <c r="C240" s="14" t="s">
        <v>1753</v>
      </c>
      <c r="D240" s="16">
        <v>45807</v>
      </c>
      <c r="E240" s="16">
        <v>45807</v>
      </c>
      <c r="F240" s="14" t="s">
        <v>1754</v>
      </c>
      <c r="G240" s="14">
        <v>42256208</v>
      </c>
      <c r="H240" s="14" t="s">
        <v>1509</v>
      </c>
      <c r="I240" s="15">
        <v>800</v>
      </c>
      <c r="J240" s="77">
        <v>3</v>
      </c>
      <c r="K240" s="92"/>
    </row>
    <row r="241" spans="1:11" ht="12.75" x14ac:dyDescent="0.2">
      <c r="A241" s="14" t="s">
        <v>1506</v>
      </c>
      <c r="B241" s="14" t="s">
        <v>1618</v>
      </c>
      <c r="C241" s="14" t="s">
        <v>1618</v>
      </c>
      <c r="D241" s="16">
        <v>45778</v>
      </c>
      <c r="E241" s="16">
        <v>45778</v>
      </c>
      <c r="F241" s="14" t="s">
        <v>1619</v>
      </c>
      <c r="G241" s="14">
        <v>31745466</v>
      </c>
      <c r="H241" s="14" t="s">
        <v>667</v>
      </c>
      <c r="I241" s="15">
        <v>269.10000000000002</v>
      </c>
      <c r="J241" s="77">
        <v>4</v>
      </c>
      <c r="K241" s="92"/>
    </row>
    <row r="242" spans="1:11" ht="12.75" x14ac:dyDescent="0.2">
      <c r="A242" s="14" t="s">
        <v>1506</v>
      </c>
      <c r="B242" s="14" t="s">
        <v>1618</v>
      </c>
      <c r="C242" s="14" t="s">
        <v>1618</v>
      </c>
      <c r="D242" s="16">
        <v>45778</v>
      </c>
      <c r="E242" s="16">
        <v>45778</v>
      </c>
      <c r="F242" s="14" t="s">
        <v>1619</v>
      </c>
      <c r="G242" s="14">
        <v>31745466</v>
      </c>
      <c r="H242" s="14" t="s">
        <v>667</v>
      </c>
      <c r="I242" s="15">
        <v>202.1</v>
      </c>
      <c r="J242" s="77">
        <v>4</v>
      </c>
      <c r="K242" s="92"/>
    </row>
    <row r="243" spans="1:11" ht="12.75" x14ac:dyDescent="0.2">
      <c r="A243" s="14" t="s">
        <v>1506</v>
      </c>
      <c r="B243" s="14" t="s">
        <v>1755</v>
      </c>
      <c r="C243" s="14">
        <v>50250250</v>
      </c>
      <c r="D243" s="16">
        <v>45779</v>
      </c>
      <c r="E243" s="16">
        <v>45779</v>
      </c>
      <c r="F243" s="14" t="s">
        <v>1756</v>
      </c>
      <c r="G243" s="14">
        <v>35862289</v>
      </c>
      <c r="H243" s="14" t="s">
        <v>1568</v>
      </c>
      <c r="I243" s="15">
        <v>1139.8399999999999</v>
      </c>
      <c r="J243" s="77">
        <v>4</v>
      </c>
      <c r="K243" s="92"/>
    </row>
    <row r="244" spans="1:11" ht="12.75" x14ac:dyDescent="0.2">
      <c r="A244" s="14" t="s">
        <v>1506</v>
      </c>
      <c r="B244" s="14" t="s">
        <v>1757</v>
      </c>
      <c r="C244" s="14">
        <v>50250251</v>
      </c>
      <c r="D244" s="16">
        <v>45779</v>
      </c>
      <c r="E244" s="16">
        <v>45779</v>
      </c>
      <c r="F244" s="14" t="s">
        <v>1758</v>
      </c>
      <c r="G244" s="14">
        <v>35862289</v>
      </c>
      <c r="H244" s="14" t="s">
        <v>1568</v>
      </c>
      <c r="I244" s="15">
        <v>453.06</v>
      </c>
      <c r="J244" s="77">
        <v>4</v>
      </c>
      <c r="K244" s="92"/>
    </row>
    <row r="245" spans="1:11" ht="12.75" x14ac:dyDescent="0.2">
      <c r="A245" s="14" t="s">
        <v>1506</v>
      </c>
      <c r="B245" s="14" t="s">
        <v>1759</v>
      </c>
      <c r="C245" s="14" t="s">
        <v>1760</v>
      </c>
      <c r="D245" s="16">
        <v>45779</v>
      </c>
      <c r="E245" s="16">
        <v>45779</v>
      </c>
      <c r="F245" s="14" t="s">
        <v>1761</v>
      </c>
      <c r="G245" s="14"/>
      <c r="H245" s="14" t="s">
        <v>671</v>
      </c>
      <c r="I245" s="15">
        <v>46.2</v>
      </c>
      <c r="J245" s="77">
        <v>4</v>
      </c>
      <c r="K245" s="92"/>
    </row>
    <row r="246" spans="1:11" ht="22.5" x14ac:dyDescent="0.2">
      <c r="A246" s="14" t="s">
        <v>1506</v>
      </c>
      <c r="B246" s="14" t="s">
        <v>1759</v>
      </c>
      <c r="C246" s="14" t="s">
        <v>1760</v>
      </c>
      <c r="D246" s="16">
        <v>45779</v>
      </c>
      <c r="E246" s="16">
        <v>45779</v>
      </c>
      <c r="F246" s="14" t="s">
        <v>1762</v>
      </c>
      <c r="G246" s="14"/>
      <c r="H246" s="14" t="s">
        <v>671</v>
      </c>
      <c r="I246" s="15">
        <v>39.200000000000003</v>
      </c>
      <c r="J246" s="77">
        <v>4</v>
      </c>
      <c r="K246" s="92"/>
    </row>
    <row r="247" spans="1:11" ht="12.75" x14ac:dyDescent="0.2">
      <c r="A247" s="14" t="s">
        <v>1506</v>
      </c>
      <c r="B247" s="14" t="s">
        <v>1763</v>
      </c>
      <c r="C247" s="14">
        <v>3425014853</v>
      </c>
      <c r="D247" s="16">
        <v>45782</v>
      </c>
      <c r="E247" s="16">
        <v>45782</v>
      </c>
      <c r="F247" s="14" t="s">
        <v>1764</v>
      </c>
      <c r="G247" s="14">
        <v>35680202</v>
      </c>
      <c r="H247" s="14" t="s">
        <v>1663</v>
      </c>
      <c r="I247" s="15">
        <v>10.25</v>
      </c>
      <c r="J247" s="77">
        <v>4</v>
      </c>
      <c r="K247" s="92"/>
    </row>
    <row r="248" spans="1:11" ht="22.5" x14ac:dyDescent="0.2">
      <c r="A248" s="14" t="s">
        <v>1506</v>
      </c>
      <c r="B248" s="14" t="s">
        <v>1699</v>
      </c>
      <c r="C248" s="14">
        <v>20250103</v>
      </c>
      <c r="D248" s="16">
        <v>45790</v>
      </c>
      <c r="E248" s="16">
        <v>45790</v>
      </c>
      <c r="F248" s="14" t="s">
        <v>1765</v>
      </c>
      <c r="G248" s="14">
        <v>54401381</v>
      </c>
      <c r="H248" s="14" t="s">
        <v>1521</v>
      </c>
      <c r="I248" s="15">
        <v>59.5</v>
      </c>
      <c r="J248" s="77">
        <v>4</v>
      </c>
      <c r="K248" s="92"/>
    </row>
    <row r="249" spans="1:11" ht="22.5" x14ac:dyDescent="0.2">
      <c r="A249" s="14" t="s">
        <v>1506</v>
      </c>
      <c r="B249" s="14" t="s">
        <v>1701</v>
      </c>
      <c r="C249" s="14">
        <v>20250104</v>
      </c>
      <c r="D249" s="16">
        <v>45790</v>
      </c>
      <c r="E249" s="16">
        <v>45790</v>
      </c>
      <c r="F249" s="14" t="s">
        <v>1766</v>
      </c>
      <c r="G249" s="14">
        <v>54401381</v>
      </c>
      <c r="H249" s="14" t="s">
        <v>1521</v>
      </c>
      <c r="I249" s="15">
        <v>59.5</v>
      </c>
      <c r="J249" s="77">
        <v>4</v>
      </c>
      <c r="K249" s="92"/>
    </row>
    <row r="250" spans="1:11" ht="12.75" x14ac:dyDescent="0.2">
      <c r="A250" s="14" t="s">
        <v>1506</v>
      </c>
      <c r="B250" s="14" t="s">
        <v>1767</v>
      </c>
      <c r="C250" s="14" t="s">
        <v>1768</v>
      </c>
      <c r="D250" s="16">
        <v>45791</v>
      </c>
      <c r="E250" s="16">
        <v>45791</v>
      </c>
      <c r="F250" s="14" t="s">
        <v>1769</v>
      </c>
      <c r="G250" s="14">
        <v>51832500</v>
      </c>
      <c r="H250" s="14" t="s">
        <v>1560</v>
      </c>
      <c r="I250" s="15">
        <v>600</v>
      </c>
      <c r="J250" s="77">
        <v>4</v>
      </c>
      <c r="K250" s="92"/>
    </row>
    <row r="251" spans="1:11" ht="12.75" x14ac:dyDescent="0.2">
      <c r="A251" s="14" t="s">
        <v>1506</v>
      </c>
      <c r="B251" s="14" t="s">
        <v>1770</v>
      </c>
      <c r="C251" s="14">
        <v>2828428024</v>
      </c>
      <c r="D251" s="16">
        <v>45792</v>
      </c>
      <c r="E251" s="16">
        <v>45792</v>
      </c>
      <c r="F251" s="14" t="s">
        <v>1771</v>
      </c>
      <c r="G251" s="14">
        <v>35697270</v>
      </c>
      <c r="H251" s="14" t="s">
        <v>1563</v>
      </c>
      <c r="I251" s="15">
        <v>68.77</v>
      </c>
      <c r="J251" s="77">
        <v>4</v>
      </c>
      <c r="K251" s="92"/>
    </row>
    <row r="252" spans="1:11" ht="12.75" x14ac:dyDescent="0.2">
      <c r="A252" s="14" t="s">
        <v>1506</v>
      </c>
      <c r="B252" s="14" t="s">
        <v>1772</v>
      </c>
      <c r="C252" s="14">
        <v>70250105</v>
      </c>
      <c r="D252" s="16">
        <v>45793</v>
      </c>
      <c r="E252" s="16">
        <v>45793</v>
      </c>
      <c r="F252" s="14" t="s">
        <v>1675</v>
      </c>
      <c r="G252" s="14">
        <v>35862289</v>
      </c>
      <c r="H252" s="14" t="s">
        <v>1568</v>
      </c>
      <c r="I252" s="15">
        <v>49.45</v>
      </c>
      <c r="J252" s="77">
        <v>4</v>
      </c>
      <c r="K252" s="92"/>
    </row>
    <row r="253" spans="1:11" ht="12.75" x14ac:dyDescent="0.2">
      <c r="A253" s="14" t="s">
        <v>1506</v>
      </c>
      <c r="B253" s="14" t="s">
        <v>1773</v>
      </c>
      <c r="C253" s="14">
        <v>20250082</v>
      </c>
      <c r="D253" s="16">
        <v>45793</v>
      </c>
      <c r="E253" s="16">
        <v>45793</v>
      </c>
      <c r="F253" s="14" t="s">
        <v>1774</v>
      </c>
      <c r="G253" s="14">
        <v>44258771</v>
      </c>
      <c r="H253" s="14" t="s">
        <v>1775</v>
      </c>
      <c r="I253" s="15">
        <v>92.25</v>
      </c>
      <c r="J253" s="77">
        <v>4</v>
      </c>
      <c r="K253" s="92"/>
    </row>
    <row r="254" spans="1:11" ht="12.75" x14ac:dyDescent="0.2">
      <c r="A254" s="14" t="s">
        <v>1506</v>
      </c>
      <c r="B254" s="14" t="s">
        <v>1773</v>
      </c>
      <c r="C254" s="14">
        <v>20250082</v>
      </c>
      <c r="D254" s="16">
        <v>45793</v>
      </c>
      <c r="E254" s="16">
        <v>45793</v>
      </c>
      <c r="F254" s="14" t="s">
        <v>1776</v>
      </c>
      <c r="G254" s="14">
        <v>44258771</v>
      </c>
      <c r="H254" s="14" t="s">
        <v>1775</v>
      </c>
      <c r="I254" s="15">
        <v>73.88</v>
      </c>
      <c r="J254" s="77">
        <v>4</v>
      </c>
      <c r="K254" s="92"/>
    </row>
    <row r="255" spans="1:11" ht="22.5" x14ac:dyDescent="0.2">
      <c r="A255" s="14" t="s">
        <v>1506</v>
      </c>
      <c r="B255" s="14" t="s">
        <v>1716</v>
      </c>
      <c r="C255" s="14">
        <v>45901</v>
      </c>
      <c r="D255" s="16">
        <v>45799</v>
      </c>
      <c r="E255" s="16">
        <v>45799</v>
      </c>
      <c r="F255" s="14" t="s">
        <v>1527</v>
      </c>
      <c r="G255" s="14">
        <v>54430666</v>
      </c>
      <c r="H255" s="14" t="s">
        <v>1519</v>
      </c>
      <c r="I255" s="15">
        <v>59.5</v>
      </c>
      <c r="J255" s="77">
        <v>4</v>
      </c>
      <c r="K255" s="92"/>
    </row>
    <row r="256" spans="1:11" ht="22.5" x14ac:dyDescent="0.2">
      <c r="A256" s="14" t="s">
        <v>1506</v>
      </c>
      <c r="B256" s="14" t="s">
        <v>1777</v>
      </c>
      <c r="C256" s="14">
        <v>9</v>
      </c>
      <c r="D256" s="16">
        <v>45807</v>
      </c>
      <c r="E256" s="16">
        <v>45807</v>
      </c>
      <c r="F256" s="14" t="s">
        <v>1511</v>
      </c>
      <c r="G256" s="14">
        <v>31320155</v>
      </c>
      <c r="H256" s="14" t="s">
        <v>1513</v>
      </c>
      <c r="I256" s="15">
        <v>13</v>
      </c>
      <c r="J256" s="77">
        <v>4</v>
      </c>
      <c r="K256" s="92"/>
    </row>
    <row r="257" spans="1:11" ht="12.75" x14ac:dyDescent="0.2">
      <c r="A257" s="14" t="s">
        <v>1506</v>
      </c>
      <c r="B257" s="14" t="s">
        <v>1618</v>
      </c>
      <c r="C257" s="14" t="s">
        <v>1618</v>
      </c>
      <c r="D257" s="16">
        <v>45778</v>
      </c>
      <c r="E257" s="16">
        <v>45778</v>
      </c>
      <c r="F257" s="14" t="s">
        <v>1619</v>
      </c>
      <c r="G257" s="14">
        <v>31745466</v>
      </c>
      <c r="H257" s="14" t="s">
        <v>667</v>
      </c>
      <c r="I257" s="15">
        <v>685.18</v>
      </c>
      <c r="J257" s="77">
        <v>5</v>
      </c>
      <c r="K257" s="92"/>
    </row>
    <row r="258" spans="1:11" ht="12.75" x14ac:dyDescent="0.2">
      <c r="A258" s="14" t="s">
        <v>1506</v>
      </c>
      <c r="B258" s="14" t="s">
        <v>1778</v>
      </c>
      <c r="C258" s="14">
        <v>325017</v>
      </c>
      <c r="D258" s="16">
        <v>45783</v>
      </c>
      <c r="E258" s="16">
        <v>45783</v>
      </c>
      <c r="F258" s="14" t="s">
        <v>1779</v>
      </c>
      <c r="G258" s="14">
        <v>51038919</v>
      </c>
      <c r="H258" s="14" t="s">
        <v>1698</v>
      </c>
      <c r="I258" s="15">
        <v>386</v>
      </c>
      <c r="J258" s="77">
        <v>5</v>
      </c>
      <c r="K258" s="92"/>
    </row>
    <row r="259" spans="1:11" ht="12.75" x14ac:dyDescent="0.2">
      <c r="A259" s="14" t="s">
        <v>1506</v>
      </c>
      <c r="B259" s="14" t="s">
        <v>1780</v>
      </c>
      <c r="C259" s="14" t="s">
        <v>1621</v>
      </c>
      <c r="D259" s="16">
        <v>45783</v>
      </c>
      <c r="E259" s="16">
        <v>45783</v>
      </c>
      <c r="F259" s="14" t="s">
        <v>1781</v>
      </c>
      <c r="G259" s="14"/>
      <c r="H259" s="14" t="s">
        <v>1782</v>
      </c>
      <c r="I259" s="15">
        <v>274</v>
      </c>
      <c r="J259" s="77">
        <v>5</v>
      </c>
      <c r="K259" s="92"/>
    </row>
    <row r="260" spans="1:11" ht="22.5" x14ac:dyDescent="0.2">
      <c r="A260" s="14" t="s">
        <v>1506</v>
      </c>
      <c r="B260" s="14" t="s">
        <v>1783</v>
      </c>
      <c r="C260" s="14" t="s">
        <v>1621</v>
      </c>
      <c r="D260" s="16">
        <v>45789</v>
      </c>
      <c r="E260" s="16">
        <v>45789</v>
      </c>
      <c r="F260" s="14" t="s">
        <v>1784</v>
      </c>
      <c r="G260" s="14"/>
      <c r="H260" s="14" t="s">
        <v>1785</v>
      </c>
      <c r="I260" s="15">
        <v>78</v>
      </c>
      <c r="J260" s="77">
        <v>5</v>
      </c>
      <c r="K260" s="92"/>
    </row>
    <row r="261" spans="1:11" ht="12.75" x14ac:dyDescent="0.2">
      <c r="A261" s="14" t="s">
        <v>1506</v>
      </c>
      <c r="B261" s="14" t="s">
        <v>1699</v>
      </c>
      <c r="C261" s="14">
        <v>20250103</v>
      </c>
      <c r="D261" s="16">
        <v>45790</v>
      </c>
      <c r="E261" s="16">
        <v>45790</v>
      </c>
      <c r="F261" s="14" t="s">
        <v>1786</v>
      </c>
      <c r="G261" s="14">
        <v>54401381</v>
      </c>
      <c r="H261" s="14" t="s">
        <v>1521</v>
      </c>
      <c r="I261" s="15">
        <v>151.5</v>
      </c>
      <c r="J261" s="77">
        <v>5</v>
      </c>
      <c r="K261" s="92"/>
    </row>
    <row r="262" spans="1:11" ht="12.75" x14ac:dyDescent="0.2">
      <c r="A262" s="14" t="s">
        <v>1506</v>
      </c>
      <c r="B262" s="14" t="s">
        <v>1701</v>
      </c>
      <c r="C262" s="14">
        <v>20250104</v>
      </c>
      <c r="D262" s="16">
        <v>45790</v>
      </c>
      <c r="E262" s="16">
        <v>45790</v>
      </c>
      <c r="F262" s="14" t="s">
        <v>1787</v>
      </c>
      <c r="G262" s="14">
        <v>54401381</v>
      </c>
      <c r="H262" s="14" t="s">
        <v>1521</v>
      </c>
      <c r="I262" s="15">
        <v>151.5</v>
      </c>
      <c r="J262" s="77">
        <v>5</v>
      </c>
      <c r="K262" s="92"/>
    </row>
    <row r="263" spans="1:11" ht="22.5" x14ac:dyDescent="0.2">
      <c r="A263" s="14" t="s">
        <v>1506</v>
      </c>
      <c r="B263" s="14" t="s">
        <v>1788</v>
      </c>
      <c r="C263" s="14" t="s">
        <v>1621</v>
      </c>
      <c r="D263" s="16">
        <v>45791</v>
      </c>
      <c r="E263" s="16">
        <v>45791</v>
      </c>
      <c r="F263" s="14" t="s">
        <v>1789</v>
      </c>
      <c r="G263" s="14"/>
      <c r="H263" s="14" t="s">
        <v>1790</v>
      </c>
      <c r="I263" s="15">
        <v>58.8</v>
      </c>
      <c r="J263" s="77">
        <v>5</v>
      </c>
      <c r="K263" s="92"/>
    </row>
    <row r="264" spans="1:11" ht="22.5" x14ac:dyDescent="0.2">
      <c r="A264" s="14" t="s">
        <v>1506</v>
      </c>
      <c r="B264" s="14" t="s">
        <v>1791</v>
      </c>
      <c r="C264" s="14">
        <v>2510265</v>
      </c>
      <c r="D264" s="16">
        <v>45792</v>
      </c>
      <c r="E264" s="16">
        <v>45792</v>
      </c>
      <c r="F264" s="14" t="s">
        <v>1602</v>
      </c>
      <c r="G264" s="14">
        <v>35958707</v>
      </c>
      <c r="H264" s="14" t="s">
        <v>1600</v>
      </c>
      <c r="I264" s="15">
        <v>615</v>
      </c>
      <c r="J264" s="77">
        <v>5</v>
      </c>
      <c r="K264" s="92"/>
    </row>
    <row r="265" spans="1:11" ht="22.5" x14ac:dyDescent="0.2">
      <c r="A265" s="14" t="s">
        <v>1506</v>
      </c>
      <c r="B265" s="14" t="s">
        <v>1792</v>
      </c>
      <c r="C265" s="14" t="s">
        <v>1710</v>
      </c>
      <c r="D265" s="16">
        <v>45798</v>
      </c>
      <c r="E265" s="16">
        <v>45798</v>
      </c>
      <c r="F265" s="14" t="s">
        <v>1793</v>
      </c>
      <c r="G265" s="14"/>
      <c r="H265" s="14" t="s">
        <v>1794</v>
      </c>
      <c r="I265" s="15">
        <v>652.5</v>
      </c>
      <c r="J265" s="77">
        <v>5</v>
      </c>
      <c r="K265" s="92"/>
    </row>
    <row r="266" spans="1:11" ht="12.75" x14ac:dyDescent="0.2">
      <c r="A266" s="14" t="s">
        <v>1506</v>
      </c>
      <c r="B266" s="14" t="s">
        <v>1716</v>
      </c>
      <c r="C266" s="14">
        <v>45901</v>
      </c>
      <c r="D266" s="16">
        <v>45799</v>
      </c>
      <c r="E266" s="16">
        <v>45799</v>
      </c>
      <c r="F266" s="14" t="s">
        <v>1795</v>
      </c>
      <c r="G266" s="14">
        <v>54430666</v>
      </c>
      <c r="H266" s="14" t="s">
        <v>1519</v>
      </c>
      <c r="I266" s="15">
        <v>151.5</v>
      </c>
      <c r="J266" s="77">
        <v>5</v>
      </c>
      <c r="K266" s="92"/>
    </row>
    <row r="267" spans="1:11" ht="22.5" x14ac:dyDescent="0.2">
      <c r="A267" s="14" t="s">
        <v>1506</v>
      </c>
      <c r="B267" s="14" t="s">
        <v>1796</v>
      </c>
      <c r="C267" s="14">
        <v>2025023</v>
      </c>
      <c r="D267" s="16">
        <v>45799</v>
      </c>
      <c r="E267" s="16">
        <v>45799</v>
      </c>
      <c r="F267" s="14" t="s">
        <v>1797</v>
      </c>
      <c r="G267" s="14">
        <v>50119231</v>
      </c>
      <c r="H267" s="14" t="s">
        <v>1798</v>
      </c>
      <c r="I267" s="15">
        <v>120</v>
      </c>
      <c r="J267" s="77">
        <v>5</v>
      </c>
      <c r="K267" s="92"/>
    </row>
    <row r="268" spans="1:11" ht="12.75" x14ac:dyDescent="0.2">
      <c r="A268" s="14" t="s">
        <v>1506</v>
      </c>
      <c r="B268" s="14" t="s">
        <v>1799</v>
      </c>
      <c r="C268" s="14">
        <v>25017</v>
      </c>
      <c r="D268" s="16">
        <v>45799</v>
      </c>
      <c r="E268" s="16">
        <v>45799</v>
      </c>
      <c r="F268" s="14" t="s">
        <v>1800</v>
      </c>
      <c r="G268" s="14">
        <v>52150135</v>
      </c>
      <c r="H268" s="14" t="s">
        <v>1605</v>
      </c>
      <c r="I268" s="15">
        <v>200.76</v>
      </c>
      <c r="J268" s="77">
        <v>5</v>
      </c>
      <c r="K268" s="92"/>
    </row>
    <row r="269" spans="1:11" ht="12.75" x14ac:dyDescent="0.2">
      <c r="A269" s="14" t="s">
        <v>1506</v>
      </c>
      <c r="B269" s="14" t="s">
        <v>1801</v>
      </c>
      <c r="C269" s="14">
        <v>325024</v>
      </c>
      <c r="D269" s="16">
        <v>45803</v>
      </c>
      <c r="E269" s="16">
        <v>45803</v>
      </c>
      <c r="F269" s="14" t="s">
        <v>1802</v>
      </c>
      <c r="G269" s="14">
        <v>51038919</v>
      </c>
      <c r="H269" s="14" t="s">
        <v>1698</v>
      </c>
      <c r="I269" s="15">
        <v>1944.72</v>
      </c>
      <c r="J269" s="77">
        <v>5</v>
      </c>
      <c r="K269" s="92"/>
    </row>
    <row r="270" spans="1:11" ht="22.5" x14ac:dyDescent="0.2">
      <c r="A270" s="14" t="s">
        <v>1506</v>
      </c>
      <c r="B270" s="14" t="s">
        <v>1803</v>
      </c>
      <c r="C270" s="14" t="s">
        <v>1621</v>
      </c>
      <c r="D270" s="16">
        <v>45806</v>
      </c>
      <c r="E270" s="16">
        <v>45806</v>
      </c>
      <c r="F270" s="14" t="s">
        <v>1804</v>
      </c>
      <c r="G270" s="14"/>
      <c r="H270" s="14" t="s">
        <v>1790</v>
      </c>
      <c r="I270" s="15">
        <v>105.2</v>
      </c>
      <c r="J270" s="77">
        <v>5</v>
      </c>
      <c r="K270" s="92"/>
    </row>
    <row r="271" spans="1:11" ht="22.5" x14ac:dyDescent="0.2">
      <c r="A271" s="14" t="s">
        <v>1506</v>
      </c>
      <c r="B271" s="14" t="s">
        <v>1805</v>
      </c>
      <c r="C271" s="14" t="s">
        <v>1621</v>
      </c>
      <c r="D271" s="16">
        <v>45807</v>
      </c>
      <c r="E271" s="16">
        <v>45807</v>
      </c>
      <c r="F271" s="14" t="s">
        <v>1806</v>
      </c>
      <c r="G271" s="14"/>
      <c r="H271" s="14" t="s">
        <v>1610</v>
      </c>
      <c r="I271" s="15">
        <v>128.4</v>
      </c>
      <c r="J271" s="77">
        <v>5</v>
      </c>
      <c r="K271" s="92"/>
    </row>
    <row r="272" spans="1:11" ht="22.5" x14ac:dyDescent="0.2">
      <c r="A272" s="14" t="s">
        <v>1506</v>
      </c>
      <c r="B272" s="14" t="s">
        <v>1807</v>
      </c>
      <c r="C272" s="14" t="s">
        <v>1621</v>
      </c>
      <c r="D272" s="16">
        <v>45807</v>
      </c>
      <c r="E272" s="16">
        <v>45807</v>
      </c>
      <c r="F272" s="14" t="s">
        <v>1808</v>
      </c>
      <c r="G272" s="14"/>
      <c r="H272" s="14" t="s">
        <v>1809</v>
      </c>
      <c r="I272" s="15">
        <v>60</v>
      </c>
      <c r="J272" s="77">
        <v>5</v>
      </c>
      <c r="K272" s="92"/>
    </row>
    <row r="273" spans="1:11" ht="12.75" x14ac:dyDescent="0.2">
      <c r="A273" s="14" t="s">
        <v>1506</v>
      </c>
      <c r="B273" s="14" t="s">
        <v>1810</v>
      </c>
      <c r="C273" s="14" t="s">
        <v>1810</v>
      </c>
      <c r="D273" s="16">
        <v>45778</v>
      </c>
      <c r="E273" s="16">
        <v>45778</v>
      </c>
      <c r="F273" s="14" t="s">
        <v>1811</v>
      </c>
      <c r="G273" s="14">
        <v>31745466</v>
      </c>
      <c r="H273" s="14" t="s">
        <v>667</v>
      </c>
      <c r="I273" s="15">
        <v>387.51</v>
      </c>
      <c r="J273" s="77">
        <v>2</v>
      </c>
      <c r="K273" s="92"/>
    </row>
    <row r="274" spans="1:11" ht="22.5" x14ac:dyDescent="0.2">
      <c r="A274" s="14" t="s">
        <v>1506</v>
      </c>
      <c r="B274" s="14" t="s">
        <v>1812</v>
      </c>
      <c r="C274" s="14" t="s">
        <v>1813</v>
      </c>
      <c r="D274" s="16">
        <v>45815</v>
      </c>
      <c r="E274" s="16">
        <v>45815</v>
      </c>
      <c r="F274" s="14" t="s">
        <v>1814</v>
      </c>
      <c r="G274" s="14"/>
      <c r="H274" s="14" t="s">
        <v>1815</v>
      </c>
      <c r="I274" s="15">
        <v>525</v>
      </c>
      <c r="J274" s="77">
        <v>2</v>
      </c>
      <c r="K274" s="92"/>
    </row>
    <row r="275" spans="1:11" ht="22.5" x14ac:dyDescent="0.2">
      <c r="A275" s="14" t="s">
        <v>1506</v>
      </c>
      <c r="B275" s="14" t="s">
        <v>1816</v>
      </c>
      <c r="C275" s="14">
        <v>45931</v>
      </c>
      <c r="D275" s="16">
        <v>45817</v>
      </c>
      <c r="E275" s="16">
        <v>45817</v>
      </c>
      <c r="F275" s="14" t="s">
        <v>1518</v>
      </c>
      <c r="G275" s="14">
        <v>54430666</v>
      </c>
      <c r="H275" s="14" t="s">
        <v>1519</v>
      </c>
      <c r="I275" s="15">
        <v>85</v>
      </c>
      <c r="J275" s="77">
        <v>2</v>
      </c>
      <c r="K275" s="92"/>
    </row>
    <row r="276" spans="1:11" ht="12.75" x14ac:dyDescent="0.2">
      <c r="A276" s="14" t="s">
        <v>1506</v>
      </c>
      <c r="B276" s="14" t="s">
        <v>1817</v>
      </c>
      <c r="C276" s="14">
        <v>202510284</v>
      </c>
      <c r="D276" s="16">
        <v>45819</v>
      </c>
      <c r="E276" s="16">
        <v>45819</v>
      </c>
      <c r="F276" s="14" t="s">
        <v>1818</v>
      </c>
      <c r="G276" s="14">
        <v>36317471</v>
      </c>
      <c r="H276" s="14" t="s">
        <v>1628</v>
      </c>
      <c r="I276" s="15">
        <v>1067.6400000000001</v>
      </c>
      <c r="J276" s="77">
        <v>2</v>
      </c>
      <c r="K276" s="92"/>
    </row>
    <row r="277" spans="1:11" ht="22.5" x14ac:dyDescent="0.2">
      <c r="A277" s="14" t="s">
        <v>1506</v>
      </c>
      <c r="B277" s="14" t="s">
        <v>1819</v>
      </c>
      <c r="C277" s="14" t="s">
        <v>1635</v>
      </c>
      <c r="D277" s="16">
        <v>45821</v>
      </c>
      <c r="E277" s="16">
        <v>45821</v>
      </c>
      <c r="F277" s="14" t="s">
        <v>1820</v>
      </c>
      <c r="G277" s="14"/>
      <c r="H277" s="14" t="s">
        <v>1642</v>
      </c>
      <c r="I277" s="15">
        <v>604.12</v>
      </c>
      <c r="J277" s="77">
        <v>2</v>
      </c>
      <c r="K277" s="92"/>
    </row>
    <row r="278" spans="1:11" ht="12.75" x14ac:dyDescent="0.2">
      <c r="A278" s="14" t="s">
        <v>1506</v>
      </c>
      <c r="B278" s="14" t="s">
        <v>1821</v>
      </c>
      <c r="C278" s="14" t="s">
        <v>1821</v>
      </c>
      <c r="D278" s="16">
        <v>45827</v>
      </c>
      <c r="E278" s="16">
        <v>45827</v>
      </c>
      <c r="F278" s="14" t="s">
        <v>1822</v>
      </c>
      <c r="G278" s="14"/>
      <c r="H278" s="14" t="s">
        <v>1651</v>
      </c>
      <c r="I278" s="15">
        <v>473</v>
      </c>
      <c r="J278" s="77">
        <v>2</v>
      </c>
      <c r="K278" s="92"/>
    </row>
    <row r="279" spans="1:11" ht="22.5" x14ac:dyDescent="0.2">
      <c r="A279" s="14" t="s">
        <v>1506</v>
      </c>
      <c r="B279" s="14" t="s">
        <v>1823</v>
      </c>
      <c r="C279" s="14" t="s">
        <v>1823</v>
      </c>
      <c r="D279" s="16">
        <v>45828</v>
      </c>
      <c r="E279" s="16">
        <v>45828</v>
      </c>
      <c r="F279" s="14" t="s">
        <v>1824</v>
      </c>
      <c r="G279" s="14"/>
      <c r="H279" s="14" t="s">
        <v>1651</v>
      </c>
      <c r="I279" s="15">
        <v>2489.62</v>
      </c>
      <c r="J279" s="77">
        <v>2</v>
      </c>
      <c r="K279" s="92"/>
    </row>
    <row r="280" spans="1:11" ht="22.5" x14ac:dyDescent="0.2">
      <c r="A280" s="14" t="s">
        <v>1506</v>
      </c>
      <c r="B280" s="14" t="s">
        <v>1825</v>
      </c>
      <c r="C280" s="14" t="s">
        <v>1825</v>
      </c>
      <c r="D280" s="16">
        <v>45831</v>
      </c>
      <c r="E280" s="16">
        <v>45831</v>
      </c>
      <c r="F280" s="14" t="s">
        <v>1826</v>
      </c>
      <c r="G280" s="14"/>
      <c r="H280" s="14" t="s">
        <v>1556</v>
      </c>
      <c r="I280" s="15">
        <v>296.8</v>
      </c>
      <c r="J280" s="77">
        <v>2</v>
      </c>
      <c r="K280" s="92"/>
    </row>
    <row r="281" spans="1:11" ht="12.75" x14ac:dyDescent="0.2">
      <c r="A281" s="14" t="s">
        <v>1506</v>
      </c>
      <c r="B281" s="14" t="s">
        <v>1827</v>
      </c>
      <c r="C281" s="14">
        <v>10253955</v>
      </c>
      <c r="D281" s="16">
        <v>45832</v>
      </c>
      <c r="E281" s="16">
        <v>45832</v>
      </c>
      <c r="F281" s="14" t="s">
        <v>1828</v>
      </c>
      <c r="G281" s="14">
        <v>31379508</v>
      </c>
      <c r="H281" s="14" t="s">
        <v>1707</v>
      </c>
      <c r="I281" s="15">
        <v>1673.6</v>
      </c>
      <c r="J281" s="77">
        <v>2</v>
      </c>
      <c r="K281" s="92"/>
    </row>
    <row r="282" spans="1:11" ht="12.75" x14ac:dyDescent="0.2">
      <c r="A282" s="14" t="s">
        <v>1506</v>
      </c>
      <c r="B282" s="14" t="s">
        <v>1810</v>
      </c>
      <c r="C282" s="14" t="s">
        <v>1810</v>
      </c>
      <c r="D282" s="16">
        <v>45809</v>
      </c>
      <c r="E282" s="16">
        <v>45809</v>
      </c>
      <c r="F282" s="14" t="s">
        <v>1811</v>
      </c>
      <c r="G282" s="14">
        <v>31745466</v>
      </c>
      <c r="H282" s="14" t="s">
        <v>667</v>
      </c>
      <c r="I282" s="15">
        <v>930.02</v>
      </c>
      <c r="J282" s="77">
        <v>3</v>
      </c>
      <c r="K282" s="92"/>
    </row>
    <row r="283" spans="1:11" ht="12.75" x14ac:dyDescent="0.2">
      <c r="A283" s="14" t="s">
        <v>1506</v>
      </c>
      <c r="B283" s="14" t="s">
        <v>1829</v>
      </c>
      <c r="C283" s="14">
        <v>2025007</v>
      </c>
      <c r="D283" s="16">
        <v>45812</v>
      </c>
      <c r="E283" s="16">
        <v>45812</v>
      </c>
      <c r="F283" s="14" t="s">
        <v>1830</v>
      </c>
      <c r="G283" s="14">
        <v>43272321</v>
      </c>
      <c r="H283" s="14" t="s">
        <v>1524</v>
      </c>
      <c r="I283" s="15">
        <v>500</v>
      </c>
      <c r="J283" s="77">
        <v>3</v>
      </c>
      <c r="K283" s="92"/>
    </row>
    <row r="284" spans="1:11" ht="22.5" x14ac:dyDescent="0.2">
      <c r="A284" s="14" t="s">
        <v>1506</v>
      </c>
      <c r="B284" s="14" t="s">
        <v>1812</v>
      </c>
      <c r="C284" s="14" t="s">
        <v>1813</v>
      </c>
      <c r="D284" s="16">
        <v>45815</v>
      </c>
      <c r="E284" s="16">
        <v>45815</v>
      </c>
      <c r="F284" s="14" t="s">
        <v>1814</v>
      </c>
      <c r="G284" s="14"/>
      <c r="H284" s="14" t="s">
        <v>1815</v>
      </c>
      <c r="I284" s="15">
        <v>380</v>
      </c>
      <c r="J284" s="77">
        <v>3</v>
      </c>
      <c r="K284" s="92"/>
    </row>
    <row r="285" spans="1:11" ht="22.5" x14ac:dyDescent="0.2">
      <c r="A285" s="14" t="s">
        <v>1506</v>
      </c>
      <c r="B285" s="14" t="s">
        <v>1831</v>
      </c>
      <c r="C285" s="14" t="s">
        <v>1832</v>
      </c>
      <c r="D285" s="16">
        <v>45815</v>
      </c>
      <c r="E285" s="16">
        <v>45815</v>
      </c>
      <c r="F285" s="14" t="s">
        <v>1833</v>
      </c>
      <c r="G285" s="14"/>
      <c r="H285" s="14" t="s">
        <v>1834</v>
      </c>
      <c r="I285" s="15">
        <v>95</v>
      </c>
      <c r="J285" s="77">
        <v>3</v>
      </c>
      <c r="K285" s="92"/>
    </row>
    <row r="286" spans="1:11" ht="22.5" x14ac:dyDescent="0.2">
      <c r="A286" s="14" t="s">
        <v>1506</v>
      </c>
      <c r="B286" s="14" t="s">
        <v>1816</v>
      </c>
      <c r="C286" s="14">
        <v>45931</v>
      </c>
      <c r="D286" s="16">
        <v>45817</v>
      </c>
      <c r="E286" s="16">
        <v>45817</v>
      </c>
      <c r="F286" s="14" t="s">
        <v>1525</v>
      </c>
      <c r="G286" s="14">
        <v>54430666</v>
      </c>
      <c r="H286" s="14" t="s">
        <v>1519</v>
      </c>
      <c r="I286" s="15">
        <v>204</v>
      </c>
      <c r="J286" s="77">
        <v>3</v>
      </c>
      <c r="K286" s="92"/>
    </row>
    <row r="287" spans="1:11" ht="12.75" x14ac:dyDescent="0.2">
      <c r="A287" s="14" t="s">
        <v>1506</v>
      </c>
      <c r="B287" s="14" t="s">
        <v>1835</v>
      </c>
      <c r="C287" s="14" t="s">
        <v>1710</v>
      </c>
      <c r="D287" s="16">
        <v>45818</v>
      </c>
      <c r="E287" s="16">
        <v>45818</v>
      </c>
      <c r="F287" s="14" t="s">
        <v>1836</v>
      </c>
      <c r="G287" s="14"/>
      <c r="H287" s="14" t="s">
        <v>1837</v>
      </c>
      <c r="I287" s="15">
        <v>131.41</v>
      </c>
      <c r="J287" s="77">
        <v>3</v>
      </c>
      <c r="K287" s="92"/>
    </row>
    <row r="288" spans="1:11" ht="22.5" x14ac:dyDescent="0.2">
      <c r="A288" s="14" t="s">
        <v>1506</v>
      </c>
      <c r="B288" s="14" t="s">
        <v>1838</v>
      </c>
      <c r="C288" s="14" t="s">
        <v>1635</v>
      </c>
      <c r="D288" s="16">
        <v>45821</v>
      </c>
      <c r="E288" s="16">
        <v>45821</v>
      </c>
      <c r="F288" s="14" t="s">
        <v>1839</v>
      </c>
      <c r="G288" s="14"/>
      <c r="H288" s="14" t="s">
        <v>1840</v>
      </c>
      <c r="I288" s="15">
        <v>75</v>
      </c>
      <c r="J288" s="77">
        <v>3</v>
      </c>
      <c r="K288" s="92"/>
    </row>
    <row r="289" spans="1:11" ht="22.5" x14ac:dyDescent="0.2">
      <c r="A289" s="14" t="s">
        <v>1506</v>
      </c>
      <c r="B289" s="14" t="s">
        <v>1841</v>
      </c>
      <c r="C289" s="14" t="s">
        <v>1842</v>
      </c>
      <c r="D289" s="16">
        <v>45824</v>
      </c>
      <c r="E289" s="16">
        <v>45824</v>
      </c>
      <c r="F289" s="14" t="s">
        <v>1843</v>
      </c>
      <c r="G289" s="14">
        <v>5471973532</v>
      </c>
      <c r="H289" s="14" t="s">
        <v>1844</v>
      </c>
      <c r="I289" s="15">
        <v>410.45</v>
      </c>
      <c r="J289" s="77">
        <v>3</v>
      </c>
      <c r="K289" s="92"/>
    </row>
    <row r="290" spans="1:11" ht="22.5" x14ac:dyDescent="0.2">
      <c r="A290" s="14" t="s">
        <v>1506</v>
      </c>
      <c r="B290" s="14" t="s">
        <v>1845</v>
      </c>
      <c r="C290" s="14" t="s">
        <v>1635</v>
      </c>
      <c r="D290" s="16">
        <v>45831</v>
      </c>
      <c r="E290" s="16">
        <v>45831</v>
      </c>
      <c r="F290" s="14" t="s">
        <v>1846</v>
      </c>
      <c r="G290" s="14"/>
      <c r="H290" s="14" t="s">
        <v>1651</v>
      </c>
      <c r="I290" s="15">
        <v>1132.68</v>
      </c>
      <c r="J290" s="77">
        <v>3</v>
      </c>
      <c r="K290" s="92"/>
    </row>
    <row r="291" spans="1:11" ht="12.75" x14ac:dyDescent="0.2">
      <c r="A291" s="14" t="s">
        <v>1506</v>
      </c>
      <c r="B291" s="14" t="s">
        <v>1827</v>
      </c>
      <c r="C291" s="14">
        <v>10253955</v>
      </c>
      <c r="D291" s="16">
        <v>45832</v>
      </c>
      <c r="E291" s="16">
        <v>45832</v>
      </c>
      <c r="F291" s="14" t="s">
        <v>1828</v>
      </c>
      <c r="G291" s="14">
        <v>31379508</v>
      </c>
      <c r="H291" s="14" t="s">
        <v>1707</v>
      </c>
      <c r="I291" s="15">
        <v>2125.4899999999998</v>
      </c>
      <c r="J291" s="77">
        <v>3</v>
      </c>
      <c r="K291" s="92"/>
    </row>
    <row r="292" spans="1:11" ht="12.75" x14ac:dyDescent="0.2">
      <c r="A292" s="14" t="s">
        <v>1506</v>
      </c>
      <c r="B292" s="14" t="s">
        <v>1847</v>
      </c>
      <c r="C292" s="14">
        <v>50250307</v>
      </c>
      <c r="D292" s="16">
        <v>45809</v>
      </c>
      <c r="E292" s="16">
        <v>45809</v>
      </c>
      <c r="F292" s="14" t="s">
        <v>1848</v>
      </c>
      <c r="G292" s="14">
        <v>35862289</v>
      </c>
      <c r="H292" s="14" t="s">
        <v>1568</v>
      </c>
      <c r="I292" s="15">
        <v>1139.8399999999999</v>
      </c>
      <c r="J292" s="77">
        <v>4</v>
      </c>
      <c r="K292" s="92"/>
    </row>
    <row r="293" spans="1:11" ht="12.75" x14ac:dyDescent="0.2">
      <c r="A293" s="14" t="s">
        <v>1506</v>
      </c>
      <c r="B293" s="14" t="s">
        <v>1849</v>
      </c>
      <c r="C293" s="14">
        <v>50250308</v>
      </c>
      <c r="D293" s="16">
        <v>45809</v>
      </c>
      <c r="E293" s="16">
        <v>45809</v>
      </c>
      <c r="F293" s="14" t="s">
        <v>1850</v>
      </c>
      <c r="G293" s="14">
        <v>35862289</v>
      </c>
      <c r="H293" s="14" t="s">
        <v>1568</v>
      </c>
      <c r="I293" s="15">
        <v>453.06</v>
      </c>
      <c r="J293" s="77">
        <v>4</v>
      </c>
      <c r="K293" s="92"/>
    </row>
    <row r="294" spans="1:11" ht="12.75" x14ac:dyDescent="0.2">
      <c r="A294" s="14" t="s">
        <v>1506</v>
      </c>
      <c r="B294" s="14" t="s">
        <v>1810</v>
      </c>
      <c r="C294" s="14" t="s">
        <v>1810</v>
      </c>
      <c r="D294" s="16">
        <v>45809</v>
      </c>
      <c r="E294" s="16">
        <v>45809</v>
      </c>
      <c r="F294" s="14" t="s">
        <v>1811</v>
      </c>
      <c r="G294" s="14">
        <v>31745466</v>
      </c>
      <c r="H294" s="14" t="s">
        <v>667</v>
      </c>
      <c r="I294" s="15">
        <v>271.25</v>
      </c>
      <c r="J294" s="77">
        <v>4</v>
      </c>
      <c r="K294" s="92"/>
    </row>
    <row r="295" spans="1:11" ht="12.75" x14ac:dyDescent="0.2">
      <c r="A295" s="14" t="s">
        <v>1506</v>
      </c>
      <c r="B295" s="14" t="s">
        <v>1810</v>
      </c>
      <c r="C295" s="14" t="s">
        <v>1810</v>
      </c>
      <c r="D295" s="16">
        <v>45809</v>
      </c>
      <c r="E295" s="16">
        <v>45809</v>
      </c>
      <c r="F295" s="14" t="s">
        <v>1811</v>
      </c>
      <c r="G295" s="14">
        <v>31745466</v>
      </c>
      <c r="H295" s="14" t="s">
        <v>667</v>
      </c>
      <c r="I295" s="15">
        <v>202.1</v>
      </c>
      <c r="J295" s="77">
        <v>4</v>
      </c>
      <c r="K295" s="92"/>
    </row>
    <row r="296" spans="1:11" ht="12.75" x14ac:dyDescent="0.2">
      <c r="A296" s="14" t="s">
        <v>1506</v>
      </c>
      <c r="B296" s="14" t="s">
        <v>1851</v>
      </c>
      <c r="C296" s="14">
        <v>3425017774</v>
      </c>
      <c r="D296" s="16">
        <v>45810</v>
      </c>
      <c r="E296" s="16">
        <v>45810</v>
      </c>
      <c r="F296" s="14" t="s">
        <v>1852</v>
      </c>
      <c r="G296" s="14">
        <v>35680202</v>
      </c>
      <c r="H296" s="14" t="s">
        <v>1663</v>
      </c>
      <c r="I296" s="15">
        <v>10.25</v>
      </c>
      <c r="J296" s="77">
        <v>4</v>
      </c>
      <c r="K296" s="92"/>
    </row>
    <row r="297" spans="1:11" ht="22.5" x14ac:dyDescent="0.2">
      <c r="A297" s="14" t="s">
        <v>1506</v>
      </c>
      <c r="B297" s="14" t="s">
        <v>1853</v>
      </c>
      <c r="C297" s="14"/>
      <c r="D297" s="16">
        <v>45810</v>
      </c>
      <c r="E297" s="16">
        <v>45810</v>
      </c>
      <c r="F297" s="14" t="s">
        <v>1511</v>
      </c>
      <c r="G297" s="14" t="s">
        <v>1512</v>
      </c>
      <c r="H297" s="14" t="s">
        <v>1513</v>
      </c>
      <c r="I297" s="15">
        <v>2</v>
      </c>
      <c r="J297" s="77">
        <v>4</v>
      </c>
      <c r="K297" s="92"/>
    </row>
    <row r="298" spans="1:11" ht="22.5" x14ac:dyDescent="0.2">
      <c r="A298" s="14" t="s">
        <v>1506</v>
      </c>
      <c r="B298" s="14" t="s">
        <v>1816</v>
      </c>
      <c r="C298" s="14">
        <v>45931</v>
      </c>
      <c r="D298" s="16">
        <v>45817</v>
      </c>
      <c r="E298" s="16">
        <v>45817</v>
      </c>
      <c r="F298" s="14" t="s">
        <v>1527</v>
      </c>
      <c r="G298" s="14">
        <v>54430666</v>
      </c>
      <c r="H298" s="14" t="s">
        <v>1519</v>
      </c>
      <c r="I298" s="15">
        <v>59.5</v>
      </c>
      <c r="J298" s="77">
        <v>4</v>
      </c>
      <c r="K298" s="92"/>
    </row>
    <row r="299" spans="1:11" ht="12.75" x14ac:dyDescent="0.2">
      <c r="A299" s="14" t="s">
        <v>1506</v>
      </c>
      <c r="B299" s="14" t="s">
        <v>1854</v>
      </c>
      <c r="C299" s="14">
        <v>70250137</v>
      </c>
      <c r="D299" s="16">
        <v>45818</v>
      </c>
      <c r="E299" s="16">
        <v>45818</v>
      </c>
      <c r="F299" s="14" t="s">
        <v>1855</v>
      </c>
      <c r="G299" s="14">
        <v>35862289</v>
      </c>
      <c r="H299" s="14" t="s">
        <v>1568</v>
      </c>
      <c r="I299" s="15">
        <v>31.95</v>
      </c>
      <c r="J299" s="77">
        <v>4</v>
      </c>
      <c r="K299" s="92"/>
    </row>
    <row r="300" spans="1:11" ht="12.75" x14ac:dyDescent="0.2">
      <c r="A300" s="14" t="s">
        <v>1506</v>
      </c>
      <c r="B300" s="14" t="s">
        <v>1856</v>
      </c>
      <c r="C300" s="14">
        <v>2832837529</v>
      </c>
      <c r="D300" s="16">
        <v>45821</v>
      </c>
      <c r="E300" s="16">
        <v>45821</v>
      </c>
      <c r="F300" s="14" t="s">
        <v>1857</v>
      </c>
      <c r="G300" s="14">
        <v>35697270</v>
      </c>
      <c r="H300" s="14" t="s">
        <v>1563</v>
      </c>
      <c r="I300" s="15">
        <v>68.77</v>
      </c>
      <c r="J300" s="77">
        <v>4</v>
      </c>
      <c r="K300" s="92"/>
    </row>
    <row r="301" spans="1:11" ht="33.75" x14ac:dyDescent="0.2">
      <c r="A301" s="14" t="s">
        <v>1506</v>
      </c>
      <c r="B301" s="14" t="s">
        <v>1858</v>
      </c>
      <c r="C301" s="14">
        <v>400041716269</v>
      </c>
      <c r="D301" s="16">
        <v>45821</v>
      </c>
      <c r="E301" s="16">
        <v>45821</v>
      </c>
      <c r="F301" s="14" t="s">
        <v>1859</v>
      </c>
      <c r="G301" s="14" t="s">
        <v>1860</v>
      </c>
      <c r="H301" s="14" t="s">
        <v>1861</v>
      </c>
      <c r="I301" s="15">
        <v>31.1</v>
      </c>
      <c r="J301" s="77">
        <v>4</v>
      </c>
      <c r="K301" s="92"/>
    </row>
    <row r="302" spans="1:11" ht="12.75" x14ac:dyDescent="0.2">
      <c r="A302" s="14" t="s">
        <v>1506</v>
      </c>
      <c r="B302" s="14" t="s">
        <v>1862</v>
      </c>
      <c r="C302" s="14" t="s">
        <v>1863</v>
      </c>
      <c r="D302" s="16">
        <v>45825</v>
      </c>
      <c r="E302" s="16">
        <v>45825</v>
      </c>
      <c r="F302" s="14" t="s">
        <v>1864</v>
      </c>
      <c r="G302" s="14">
        <v>51832500</v>
      </c>
      <c r="H302" s="14" t="s">
        <v>1560</v>
      </c>
      <c r="I302" s="15">
        <v>600</v>
      </c>
      <c r="J302" s="77">
        <v>4</v>
      </c>
      <c r="K302" s="92"/>
    </row>
    <row r="303" spans="1:11" ht="22.5" x14ac:dyDescent="0.2">
      <c r="A303" s="14" t="s">
        <v>1506</v>
      </c>
      <c r="B303" s="14" t="s">
        <v>1865</v>
      </c>
      <c r="C303" s="14" t="s">
        <v>1866</v>
      </c>
      <c r="D303" s="16">
        <v>45833</v>
      </c>
      <c r="E303" s="16">
        <v>45833</v>
      </c>
      <c r="F303" s="14" t="s">
        <v>1867</v>
      </c>
      <c r="G303" s="14"/>
      <c r="H303" s="14" t="s">
        <v>1794</v>
      </c>
      <c r="I303" s="15">
        <v>37.6</v>
      </c>
      <c r="J303" s="77">
        <v>4</v>
      </c>
      <c r="K303" s="92"/>
    </row>
    <row r="304" spans="1:11" ht="22.5" x14ac:dyDescent="0.2">
      <c r="A304" s="14" t="s">
        <v>1506</v>
      </c>
      <c r="B304" s="14" t="s">
        <v>1868</v>
      </c>
      <c r="C304" s="14" t="s">
        <v>1866</v>
      </c>
      <c r="D304" s="16">
        <v>45833</v>
      </c>
      <c r="E304" s="16">
        <v>45833</v>
      </c>
      <c r="F304" s="14" t="s">
        <v>1869</v>
      </c>
      <c r="G304" s="14"/>
      <c r="H304" s="14" t="s">
        <v>1870</v>
      </c>
      <c r="I304" s="15">
        <v>46.2</v>
      </c>
      <c r="J304" s="77">
        <v>4</v>
      </c>
      <c r="K304" s="92"/>
    </row>
    <row r="305" spans="1:11" ht="22.5" x14ac:dyDescent="0.2">
      <c r="A305" s="14" t="s">
        <v>1506</v>
      </c>
      <c r="B305" s="14" t="s">
        <v>1871</v>
      </c>
      <c r="C305" s="14"/>
      <c r="D305" s="16">
        <v>45838</v>
      </c>
      <c r="E305" s="16">
        <v>45838</v>
      </c>
      <c r="F305" s="14" t="s">
        <v>1511</v>
      </c>
      <c r="G305" s="14" t="s">
        <v>1512</v>
      </c>
      <c r="H305" s="14" t="s">
        <v>1513</v>
      </c>
      <c r="I305" s="15">
        <v>2</v>
      </c>
      <c r="J305" s="77">
        <v>4</v>
      </c>
      <c r="K305" s="92"/>
    </row>
    <row r="306" spans="1:11" ht="22.5" x14ac:dyDescent="0.2">
      <c r="A306" s="14" t="s">
        <v>1506</v>
      </c>
      <c r="B306" s="14" t="s">
        <v>1872</v>
      </c>
      <c r="C306" s="14"/>
      <c r="D306" s="16">
        <v>45838</v>
      </c>
      <c r="E306" s="16">
        <v>45838</v>
      </c>
      <c r="F306" s="14" t="s">
        <v>1511</v>
      </c>
      <c r="G306" s="14" t="s">
        <v>1512</v>
      </c>
      <c r="H306" s="14" t="s">
        <v>1513</v>
      </c>
      <c r="I306" s="15">
        <v>13</v>
      </c>
      <c r="J306" s="77">
        <v>4</v>
      </c>
      <c r="K306" s="92"/>
    </row>
    <row r="307" spans="1:11" ht="12.75" x14ac:dyDescent="0.2">
      <c r="A307" s="14" t="s">
        <v>1506</v>
      </c>
      <c r="B307" s="14" t="s">
        <v>1810</v>
      </c>
      <c r="C307" s="14" t="s">
        <v>1810</v>
      </c>
      <c r="D307" s="16">
        <v>45809</v>
      </c>
      <c r="E307" s="16">
        <v>45809</v>
      </c>
      <c r="F307" s="14" t="s">
        <v>1811</v>
      </c>
      <c r="G307" s="14">
        <v>31745466</v>
      </c>
      <c r="H307" s="14" t="s">
        <v>667</v>
      </c>
      <c r="I307" s="15">
        <v>690.67</v>
      </c>
      <c r="J307" s="77">
        <v>5</v>
      </c>
      <c r="K307" s="92"/>
    </row>
    <row r="308" spans="1:11" ht="22.5" x14ac:dyDescent="0.2">
      <c r="A308" s="14" t="s">
        <v>1506</v>
      </c>
      <c r="B308" s="14" t="s">
        <v>1873</v>
      </c>
      <c r="C308" s="14">
        <v>2510308</v>
      </c>
      <c r="D308" s="16">
        <v>45810</v>
      </c>
      <c r="E308" s="16">
        <v>45810</v>
      </c>
      <c r="F308" s="14" t="s">
        <v>1874</v>
      </c>
      <c r="G308" s="14">
        <v>35958707</v>
      </c>
      <c r="H308" s="14" t="s">
        <v>1600</v>
      </c>
      <c r="I308" s="15">
        <v>615</v>
      </c>
      <c r="J308" s="77">
        <v>5</v>
      </c>
      <c r="K308" s="92"/>
    </row>
    <row r="309" spans="1:11" ht="22.5" x14ac:dyDescent="0.2">
      <c r="A309" s="14" t="s">
        <v>1506</v>
      </c>
      <c r="B309" s="14" t="s">
        <v>1875</v>
      </c>
      <c r="C309" s="14" t="s">
        <v>1621</v>
      </c>
      <c r="D309" s="16">
        <v>45810</v>
      </c>
      <c r="E309" s="16">
        <v>45810</v>
      </c>
      <c r="F309" s="14" t="s">
        <v>1876</v>
      </c>
      <c r="G309" s="14"/>
      <c r="H309" s="14" t="s">
        <v>1782</v>
      </c>
      <c r="I309" s="15">
        <v>221.6</v>
      </c>
      <c r="J309" s="77">
        <v>5</v>
      </c>
      <c r="K309" s="92"/>
    </row>
    <row r="310" spans="1:11" ht="22.5" x14ac:dyDescent="0.2">
      <c r="A310" s="14" t="s">
        <v>1506</v>
      </c>
      <c r="B310" s="14" t="s">
        <v>1877</v>
      </c>
      <c r="C310" s="14" t="s">
        <v>1621</v>
      </c>
      <c r="D310" s="16">
        <v>45811</v>
      </c>
      <c r="E310" s="16">
        <v>45811</v>
      </c>
      <c r="F310" s="14" t="s">
        <v>1878</v>
      </c>
      <c r="G310" s="14"/>
      <c r="H310" s="14" t="s">
        <v>670</v>
      </c>
      <c r="I310" s="15">
        <v>56.7</v>
      </c>
      <c r="J310" s="77">
        <v>5</v>
      </c>
      <c r="K310" s="92"/>
    </row>
    <row r="311" spans="1:11" ht="12.75" x14ac:dyDescent="0.2">
      <c r="A311" s="14" t="s">
        <v>1506</v>
      </c>
      <c r="B311" s="14" t="s">
        <v>1879</v>
      </c>
      <c r="C311" s="14">
        <v>25020</v>
      </c>
      <c r="D311" s="16">
        <v>45815</v>
      </c>
      <c r="E311" s="16">
        <v>45815</v>
      </c>
      <c r="F311" s="14" t="s">
        <v>1880</v>
      </c>
      <c r="G311" s="14">
        <v>52150135</v>
      </c>
      <c r="H311" s="14" t="s">
        <v>1605</v>
      </c>
      <c r="I311" s="15">
        <v>674.52</v>
      </c>
      <c r="J311" s="77">
        <v>5</v>
      </c>
      <c r="K311" s="92"/>
    </row>
    <row r="312" spans="1:11" ht="12.75" x14ac:dyDescent="0.2">
      <c r="A312" s="14" t="s">
        <v>1506</v>
      </c>
      <c r="B312" s="14" t="s">
        <v>1816</v>
      </c>
      <c r="C312" s="14">
        <v>45931</v>
      </c>
      <c r="D312" s="16">
        <v>45817</v>
      </c>
      <c r="E312" s="16">
        <v>45817</v>
      </c>
      <c r="F312" s="14" t="s">
        <v>1881</v>
      </c>
      <c r="G312" s="14">
        <v>54430666</v>
      </c>
      <c r="H312" s="14" t="s">
        <v>1519</v>
      </c>
      <c r="I312" s="15">
        <v>151.5</v>
      </c>
      <c r="J312" s="77">
        <v>5</v>
      </c>
      <c r="K312" s="92"/>
    </row>
    <row r="313" spans="1:11" ht="22.5" x14ac:dyDescent="0.2">
      <c r="A313" s="14" t="s">
        <v>1506</v>
      </c>
      <c r="B313" s="14" t="s">
        <v>1882</v>
      </c>
      <c r="C313" s="14" t="s">
        <v>1883</v>
      </c>
      <c r="D313" s="16">
        <v>45818</v>
      </c>
      <c r="E313" s="16">
        <v>45818</v>
      </c>
      <c r="F313" s="14" t="s">
        <v>1884</v>
      </c>
      <c r="G313" s="14">
        <v>35774282</v>
      </c>
      <c r="H313" s="14" t="s">
        <v>1741</v>
      </c>
      <c r="I313" s="15">
        <v>583.20000000000005</v>
      </c>
      <c r="J313" s="77">
        <v>5</v>
      </c>
      <c r="K313" s="92"/>
    </row>
    <row r="314" spans="1:11" ht="22.5" x14ac:dyDescent="0.2">
      <c r="A314" s="14" t="s">
        <v>1506</v>
      </c>
      <c r="B314" s="14" t="s">
        <v>1885</v>
      </c>
      <c r="C314" s="14" t="s">
        <v>1621</v>
      </c>
      <c r="D314" s="16">
        <v>45824</v>
      </c>
      <c r="E314" s="16">
        <v>45824</v>
      </c>
      <c r="F314" s="14" t="s">
        <v>1886</v>
      </c>
      <c r="G314" s="14"/>
      <c r="H314" s="14" t="s">
        <v>1887</v>
      </c>
      <c r="I314" s="15">
        <v>50</v>
      </c>
      <c r="J314" s="77">
        <v>5</v>
      </c>
      <c r="K314" s="92"/>
    </row>
    <row r="315" spans="1:11" ht="22.5" x14ac:dyDescent="0.2">
      <c r="A315" s="14" t="s">
        <v>1506</v>
      </c>
      <c r="B315" s="14" t="s">
        <v>1888</v>
      </c>
      <c r="C315" s="14" t="s">
        <v>1621</v>
      </c>
      <c r="D315" s="16">
        <v>45824</v>
      </c>
      <c r="E315" s="16">
        <v>45824</v>
      </c>
      <c r="F315" s="14" t="s">
        <v>1889</v>
      </c>
      <c r="G315" s="14"/>
      <c r="H315" s="14" t="s">
        <v>1615</v>
      </c>
      <c r="I315" s="15">
        <v>161</v>
      </c>
      <c r="J315" s="77">
        <v>5</v>
      </c>
      <c r="K315" s="92"/>
    </row>
    <row r="316" spans="1:11" ht="22.5" x14ac:dyDescent="0.2">
      <c r="A316" s="14" t="s">
        <v>1506</v>
      </c>
      <c r="B316" s="14" t="s">
        <v>1890</v>
      </c>
      <c r="C316" s="14" t="s">
        <v>1621</v>
      </c>
      <c r="D316" s="16">
        <v>45826</v>
      </c>
      <c r="E316" s="16">
        <v>45826</v>
      </c>
      <c r="F316" s="14" t="s">
        <v>1891</v>
      </c>
      <c r="G316" s="14"/>
      <c r="H316" s="14" t="s">
        <v>1782</v>
      </c>
      <c r="I316" s="15">
        <v>106</v>
      </c>
      <c r="J316" s="77">
        <v>5</v>
      </c>
      <c r="K316" s="92"/>
    </row>
    <row r="317" spans="1:11" ht="12.75" x14ac:dyDescent="0.2">
      <c r="A317" s="14" t="s">
        <v>1506</v>
      </c>
      <c r="B317" s="14" t="s">
        <v>1892</v>
      </c>
      <c r="C317" s="14">
        <v>25013</v>
      </c>
      <c r="D317" s="16">
        <v>45831</v>
      </c>
      <c r="E317" s="16">
        <v>45831</v>
      </c>
      <c r="F317" s="14" t="s">
        <v>1893</v>
      </c>
      <c r="G317" s="14">
        <v>44564040</v>
      </c>
      <c r="H317" s="14" t="s">
        <v>1894</v>
      </c>
      <c r="I317" s="15">
        <v>560</v>
      </c>
      <c r="J317" s="77">
        <v>5</v>
      </c>
      <c r="K317" s="92"/>
    </row>
    <row r="318" spans="1:11" ht="12.75" x14ac:dyDescent="0.2">
      <c r="A318" s="14" t="s">
        <v>1506</v>
      </c>
      <c r="B318" s="14" t="s">
        <v>1895</v>
      </c>
      <c r="C318" s="14" t="s">
        <v>1896</v>
      </c>
      <c r="D318" s="16">
        <v>45831</v>
      </c>
      <c r="E318" s="16">
        <v>45831</v>
      </c>
      <c r="F318" s="14" t="s">
        <v>1897</v>
      </c>
      <c r="G318" s="14">
        <v>51038919</v>
      </c>
      <c r="H318" s="14" t="s">
        <v>1698</v>
      </c>
      <c r="I318" s="15">
        <v>216.53</v>
      </c>
      <c r="J318" s="77">
        <v>5</v>
      </c>
      <c r="K318" s="92"/>
    </row>
    <row r="319" spans="1:11" ht="12.75" x14ac:dyDescent="0.2">
      <c r="A319" s="14" t="s">
        <v>1506</v>
      </c>
      <c r="B319" s="14" t="s">
        <v>1898</v>
      </c>
      <c r="C319" s="14" t="s">
        <v>1899</v>
      </c>
      <c r="D319" s="16">
        <v>45832</v>
      </c>
      <c r="E319" s="16">
        <v>45832</v>
      </c>
      <c r="F319" s="14" t="s">
        <v>1900</v>
      </c>
      <c r="G319" s="14">
        <v>51038919</v>
      </c>
      <c r="H319" s="14" t="s">
        <v>1698</v>
      </c>
      <c r="I319" s="15">
        <v>515.54</v>
      </c>
      <c r="J319" s="77">
        <v>5</v>
      </c>
      <c r="K319" s="92"/>
    </row>
    <row r="320" spans="1:11" ht="22.5" x14ac:dyDescent="0.2">
      <c r="A320" s="14" t="s">
        <v>1506</v>
      </c>
      <c r="B320" s="14" t="s">
        <v>1901</v>
      </c>
      <c r="C320" s="14" t="s">
        <v>1621</v>
      </c>
      <c r="D320" s="16">
        <v>45832</v>
      </c>
      <c r="E320" s="16">
        <v>45832</v>
      </c>
      <c r="F320" s="14" t="s">
        <v>1902</v>
      </c>
      <c r="G320" s="14"/>
      <c r="H320" s="14" t="s">
        <v>1794</v>
      </c>
      <c r="I320" s="15">
        <v>80.8</v>
      </c>
      <c r="J320" s="77">
        <v>5</v>
      </c>
      <c r="K320" s="92"/>
    </row>
    <row r="321" spans="1:11" ht="22.5" x14ac:dyDescent="0.2">
      <c r="A321" s="14" t="s">
        <v>1506</v>
      </c>
      <c r="B321" s="14" t="s">
        <v>1903</v>
      </c>
      <c r="C321" s="14" t="s">
        <v>1621</v>
      </c>
      <c r="D321" s="16">
        <v>45833</v>
      </c>
      <c r="E321" s="16">
        <v>45833</v>
      </c>
      <c r="F321" s="14" t="s">
        <v>1904</v>
      </c>
      <c r="G321" s="14"/>
      <c r="H321" s="14" t="s">
        <v>1905</v>
      </c>
      <c r="I321" s="15">
        <v>86.8</v>
      </c>
      <c r="J321" s="77">
        <v>5</v>
      </c>
      <c r="K321" s="92"/>
    </row>
    <row r="322" spans="1:11" ht="12.75" x14ac:dyDescent="0.2">
      <c r="A322" s="14" t="s">
        <v>1506</v>
      </c>
      <c r="B322" s="14" t="s">
        <v>1906</v>
      </c>
      <c r="C322" s="14">
        <v>2501039</v>
      </c>
      <c r="D322" s="16">
        <v>45839</v>
      </c>
      <c r="E322" s="16">
        <v>45839</v>
      </c>
      <c r="F322" s="14" t="s">
        <v>1907</v>
      </c>
      <c r="G322" s="14">
        <v>47467894</v>
      </c>
      <c r="H322" s="14" t="s">
        <v>1596</v>
      </c>
      <c r="I322" s="15">
        <v>81</v>
      </c>
      <c r="J322" s="77">
        <v>4</v>
      </c>
      <c r="K322" s="92"/>
    </row>
    <row r="323" spans="1:11" ht="12.75" x14ac:dyDescent="0.2">
      <c r="A323" s="14" t="s">
        <v>1506</v>
      </c>
      <c r="B323" s="14" t="s">
        <v>1908</v>
      </c>
      <c r="C323" s="14">
        <v>50250363</v>
      </c>
      <c r="D323" s="16">
        <v>45839</v>
      </c>
      <c r="E323" s="16">
        <v>45839</v>
      </c>
      <c r="F323" s="14" t="s">
        <v>1909</v>
      </c>
      <c r="G323" s="14">
        <v>35862289</v>
      </c>
      <c r="H323" s="14" t="s">
        <v>1568</v>
      </c>
      <c r="I323" s="15">
        <v>1139.8399999999999</v>
      </c>
      <c r="J323" s="77">
        <v>4</v>
      </c>
      <c r="K323" s="92"/>
    </row>
    <row r="324" spans="1:11" ht="12.75" x14ac:dyDescent="0.2">
      <c r="A324" s="14" t="s">
        <v>1506</v>
      </c>
      <c r="B324" s="14" t="s">
        <v>1910</v>
      </c>
      <c r="C324" s="14">
        <v>50250364</v>
      </c>
      <c r="D324" s="16">
        <v>45839</v>
      </c>
      <c r="E324" s="16">
        <v>45839</v>
      </c>
      <c r="F324" s="14" t="s">
        <v>1911</v>
      </c>
      <c r="G324" s="14">
        <v>35862289</v>
      </c>
      <c r="H324" s="14" t="s">
        <v>1568</v>
      </c>
      <c r="I324" s="15">
        <v>453.06</v>
      </c>
      <c r="J324" s="77">
        <v>4</v>
      </c>
      <c r="K324" s="92"/>
    </row>
    <row r="325" spans="1:11" ht="12.75" x14ac:dyDescent="0.2">
      <c r="A325" s="14" t="s">
        <v>1506</v>
      </c>
      <c r="B325" s="14" t="s">
        <v>1912</v>
      </c>
      <c r="C325" s="14">
        <v>2425020672</v>
      </c>
      <c r="D325" s="16">
        <v>45839</v>
      </c>
      <c r="E325" s="16">
        <v>45839</v>
      </c>
      <c r="F325" s="14" t="s">
        <v>1913</v>
      </c>
      <c r="G325" s="14">
        <v>35680202</v>
      </c>
      <c r="H325" s="14" t="s">
        <v>1663</v>
      </c>
      <c r="I325" s="15">
        <v>10.25</v>
      </c>
      <c r="J325" s="77">
        <v>4</v>
      </c>
      <c r="K325" s="92"/>
    </row>
    <row r="326" spans="1:11" ht="12.75" x14ac:dyDescent="0.2">
      <c r="A326" s="14" t="s">
        <v>1506</v>
      </c>
      <c r="B326" s="14" t="s">
        <v>1914</v>
      </c>
      <c r="C326" s="14" t="s">
        <v>1914</v>
      </c>
      <c r="D326" s="16">
        <v>45839</v>
      </c>
      <c r="E326" s="16">
        <v>45839</v>
      </c>
      <c r="F326" s="14" t="s">
        <v>1915</v>
      </c>
      <c r="G326" s="14">
        <v>31745466</v>
      </c>
      <c r="H326" s="14" t="s">
        <v>667</v>
      </c>
      <c r="I326" s="15">
        <v>271.06</v>
      </c>
      <c r="J326" s="77">
        <v>4</v>
      </c>
      <c r="K326" s="92"/>
    </row>
    <row r="327" spans="1:11" ht="12.75" x14ac:dyDescent="0.2">
      <c r="A327" s="14" t="s">
        <v>1506</v>
      </c>
      <c r="B327" s="14" t="s">
        <v>1914</v>
      </c>
      <c r="C327" s="14" t="s">
        <v>1914</v>
      </c>
      <c r="D327" s="16">
        <v>45839</v>
      </c>
      <c r="E327" s="16">
        <v>45839</v>
      </c>
      <c r="F327" s="14" t="s">
        <v>1915</v>
      </c>
      <c r="G327" s="14">
        <v>31745466</v>
      </c>
      <c r="H327" s="14" t="s">
        <v>667</v>
      </c>
      <c r="I327" s="15">
        <v>202.1</v>
      </c>
      <c r="J327" s="77">
        <v>4</v>
      </c>
      <c r="K327" s="92"/>
    </row>
    <row r="328" spans="1:11" ht="12.75" x14ac:dyDescent="0.2">
      <c r="A328" s="14" t="s">
        <v>1506</v>
      </c>
      <c r="B328" s="14" t="s">
        <v>1916</v>
      </c>
      <c r="C328" s="14">
        <v>2837466606</v>
      </c>
      <c r="D328" s="16">
        <v>45841</v>
      </c>
      <c r="E328" s="16">
        <v>45841</v>
      </c>
      <c r="F328" s="14" t="s">
        <v>1857</v>
      </c>
      <c r="G328" s="14">
        <v>35697270</v>
      </c>
      <c r="H328" s="14" t="s">
        <v>1563</v>
      </c>
      <c r="I328" s="15">
        <v>68.77</v>
      </c>
      <c r="J328" s="77">
        <v>4</v>
      </c>
      <c r="K328" s="92"/>
    </row>
    <row r="329" spans="1:11" ht="12.75" x14ac:dyDescent="0.2">
      <c r="A329" s="14" t="s">
        <v>1506</v>
      </c>
      <c r="B329" s="14" t="s">
        <v>1917</v>
      </c>
      <c r="C329" s="14">
        <v>2025025086</v>
      </c>
      <c r="D329" s="16">
        <v>45844</v>
      </c>
      <c r="E329" s="16">
        <v>45844</v>
      </c>
      <c r="F329" s="14" t="s">
        <v>1918</v>
      </c>
      <c r="G329" s="14">
        <v>36259705</v>
      </c>
      <c r="H329" s="14" t="s">
        <v>1919</v>
      </c>
      <c r="I329" s="15">
        <v>69.45</v>
      </c>
      <c r="J329" s="77">
        <v>4</v>
      </c>
      <c r="K329" s="92"/>
    </row>
    <row r="330" spans="1:11" ht="12.75" x14ac:dyDescent="0.2">
      <c r="A330" s="14" t="s">
        <v>1506</v>
      </c>
      <c r="B330" s="14" t="s">
        <v>1920</v>
      </c>
      <c r="C330" s="14">
        <v>20250105</v>
      </c>
      <c r="D330" s="16">
        <v>45849</v>
      </c>
      <c r="E330" s="16">
        <v>45849</v>
      </c>
      <c r="F330" s="14" t="s">
        <v>1921</v>
      </c>
      <c r="G330" s="14">
        <v>54401381</v>
      </c>
      <c r="H330" s="14" t="s">
        <v>1521</v>
      </c>
      <c r="I330" s="15">
        <v>59.5</v>
      </c>
      <c r="J330" s="77">
        <v>4</v>
      </c>
      <c r="K330" s="92"/>
    </row>
    <row r="331" spans="1:11" ht="12.75" x14ac:dyDescent="0.2">
      <c r="A331" s="14" t="s">
        <v>1506</v>
      </c>
      <c r="B331" s="14" t="s">
        <v>1922</v>
      </c>
      <c r="C331" s="14">
        <v>20250106</v>
      </c>
      <c r="D331" s="16">
        <v>45852</v>
      </c>
      <c r="E331" s="16">
        <v>45852</v>
      </c>
      <c r="F331" s="14" t="s">
        <v>1923</v>
      </c>
      <c r="G331" s="14">
        <v>54401381</v>
      </c>
      <c r="H331" s="14" t="s">
        <v>1521</v>
      </c>
      <c r="I331" s="15">
        <v>59.5</v>
      </c>
      <c r="J331" s="77">
        <v>4</v>
      </c>
      <c r="K331" s="92"/>
    </row>
    <row r="332" spans="1:11" ht="12.75" x14ac:dyDescent="0.2">
      <c r="A332" s="14" t="s">
        <v>1506</v>
      </c>
      <c r="B332" s="14" t="s">
        <v>1924</v>
      </c>
      <c r="C332" s="14">
        <v>70250169</v>
      </c>
      <c r="D332" s="16">
        <v>45852</v>
      </c>
      <c r="E332" s="16">
        <v>45852</v>
      </c>
      <c r="F332" s="14" t="s">
        <v>1925</v>
      </c>
      <c r="G332" s="14">
        <v>35862289</v>
      </c>
      <c r="H332" s="14" t="s">
        <v>1568</v>
      </c>
      <c r="I332" s="15">
        <v>34.25</v>
      </c>
      <c r="J332" s="77">
        <v>4</v>
      </c>
      <c r="K332" s="92"/>
    </row>
    <row r="333" spans="1:11" ht="12.75" x14ac:dyDescent="0.2">
      <c r="A333" s="14" t="s">
        <v>1506</v>
      </c>
      <c r="B333" s="14" t="s">
        <v>1926</v>
      </c>
      <c r="C333" s="14" t="s">
        <v>1927</v>
      </c>
      <c r="D333" s="16">
        <v>45854</v>
      </c>
      <c r="E333" s="16">
        <v>45854</v>
      </c>
      <c r="F333" s="14" t="s">
        <v>1928</v>
      </c>
      <c r="G333" s="14">
        <v>51832500</v>
      </c>
      <c r="H333" s="14" t="s">
        <v>1560</v>
      </c>
      <c r="I333" s="15">
        <v>600</v>
      </c>
      <c r="J333" s="77">
        <v>4</v>
      </c>
      <c r="K333" s="92"/>
    </row>
    <row r="334" spans="1:11" ht="22.5" x14ac:dyDescent="0.2">
      <c r="A334" s="14" t="s">
        <v>1506</v>
      </c>
      <c r="B334" s="14" t="s">
        <v>1929</v>
      </c>
      <c r="C334" s="14" t="s">
        <v>1930</v>
      </c>
      <c r="D334" s="16">
        <v>45855</v>
      </c>
      <c r="E334" s="16">
        <v>45855</v>
      </c>
      <c r="F334" s="14" t="s">
        <v>1527</v>
      </c>
      <c r="G334" s="14">
        <v>54430666</v>
      </c>
      <c r="H334" s="14" t="s">
        <v>1519</v>
      </c>
      <c r="I334" s="15">
        <v>59.5</v>
      </c>
      <c r="J334" s="77">
        <v>4</v>
      </c>
      <c r="K334" s="92"/>
    </row>
    <row r="335" spans="1:11" ht="12.75" x14ac:dyDescent="0.2">
      <c r="A335" s="14" t="s">
        <v>1506</v>
      </c>
      <c r="B335" s="14" t="s">
        <v>1931</v>
      </c>
      <c r="C335" s="14">
        <v>2501033</v>
      </c>
      <c r="D335" s="16">
        <v>45855</v>
      </c>
      <c r="E335" s="16">
        <v>45855</v>
      </c>
      <c r="F335" s="14" t="s">
        <v>1932</v>
      </c>
      <c r="G335" s="14">
        <v>50657135</v>
      </c>
      <c r="H335" s="14" t="s">
        <v>1933</v>
      </c>
      <c r="I335" s="15">
        <v>2800</v>
      </c>
      <c r="J335" s="77">
        <v>4</v>
      </c>
      <c r="K335" s="92"/>
    </row>
    <row r="336" spans="1:11" ht="12.75" x14ac:dyDescent="0.2">
      <c r="A336" s="14" t="s">
        <v>1506</v>
      </c>
      <c r="B336" s="14" t="s">
        <v>1934</v>
      </c>
      <c r="C336" s="14">
        <v>2025025094</v>
      </c>
      <c r="D336" s="16">
        <v>45856</v>
      </c>
      <c r="E336" s="16">
        <v>45856</v>
      </c>
      <c r="F336" s="14" t="s">
        <v>1935</v>
      </c>
      <c r="G336" s="14">
        <v>36259705</v>
      </c>
      <c r="H336" s="14" t="s">
        <v>1919</v>
      </c>
      <c r="I336" s="15">
        <v>13.53</v>
      </c>
      <c r="J336" s="77">
        <v>4</v>
      </c>
      <c r="K336" s="92"/>
    </row>
    <row r="337" spans="1:11" ht="22.5" x14ac:dyDescent="0.2">
      <c r="A337" s="14" t="s">
        <v>1506</v>
      </c>
      <c r="B337" s="14" t="s">
        <v>1936</v>
      </c>
      <c r="C337" s="14">
        <v>1</v>
      </c>
      <c r="D337" s="16">
        <v>45869</v>
      </c>
      <c r="E337" s="16">
        <v>45869</v>
      </c>
      <c r="F337" s="14" t="s">
        <v>1511</v>
      </c>
      <c r="G337" s="14" t="s">
        <v>1512</v>
      </c>
      <c r="H337" s="14" t="s">
        <v>1513</v>
      </c>
      <c r="I337" s="15">
        <v>2</v>
      </c>
      <c r="J337" s="77">
        <v>4</v>
      </c>
      <c r="K337" s="92"/>
    </row>
    <row r="338" spans="1:11" ht="22.5" x14ac:dyDescent="0.2">
      <c r="A338" s="14" t="s">
        <v>1506</v>
      </c>
      <c r="B338" s="14" t="s">
        <v>1937</v>
      </c>
      <c r="C338" s="14">
        <v>9</v>
      </c>
      <c r="D338" s="16">
        <v>45869</v>
      </c>
      <c r="E338" s="16">
        <v>45869</v>
      </c>
      <c r="F338" s="14" t="s">
        <v>1511</v>
      </c>
      <c r="G338" s="14" t="s">
        <v>1512</v>
      </c>
      <c r="H338" s="14" t="s">
        <v>1513</v>
      </c>
      <c r="I338" s="15">
        <v>13</v>
      </c>
      <c r="J338" s="77">
        <v>4</v>
      </c>
      <c r="K338" s="92"/>
    </row>
    <row r="339" spans="1:11" ht="12.75" x14ac:dyDescent="0.2">
      <c r="A339" s="14" t="s">
        <v>1506</v>
      </c>
      <c r="B339" s="14" t="s">
        <v>1938</v>
      </c>
      <c r="C339" s="14">
        <v>50250420</v>
      </c>
      <c r="D339" s="16">
        <v>45870</v>
      </c>
      <c r="E339" s="16">
        <v>45870</v>
      </c>
      <c r="F339" s="14" t="s">
        <v>1911</v>
      </c>
      <c r="G339" s="14">
        <v>35862289</v>
      </c>
      <c r="H339" s="14" t="s">
        <v>1568</v>
      </c>
      <c r="I339" s="15">
        <v>453.06</v>
      </c>
      <c r="J339" s="77">
        <v>4</v>
      </c>
      <c r="K339" s="92"/>
    </row>
    <row r="340" spans="1:11" ht="12.75" x14ac:dyDescent="0.2">
      <c r="A340" s="14" t="s">
        <v>1506</v>
      </c>
      <c r="B340" s="14" t="s">
        <v>1939</v>
      </c>
      <c r="C340" s="14">
        <v>50250419</v>
      </c>
      <c r="D340" s="16">
        <v>45870</v>
      </c>
      <c r="E340" s="16">
        <v>45870</v>
      </c>
      <c r="F340" s="14" t="s">
        <v>1940</v>
      </c>
      <c r="G340" s="14">
        <v>35862289</v>
      </c>
      <c r="H340" s="14" t="s">
        <v>1568</v>
      </c>
      <c r="I340" s="15">
        <v>1139.8399999999999</v>
      </c>
      <c r="J340" s="77">
        <v>4</v>
      </c>
      <c r="K340" s="92"/>
    </row>
    <row r="341" spans="1:11" ht="12.75" x14ac:dyDescent="0.2">
      <c r="A341" s="14" t="s">
        <v>1506</v>
      </c>
      <c r="B341" s="14" t="s">
        <v>1941</v>
      </c>
      <c r="C341" s="14" t="s">
        <v>1941</v>
      </c>
      <c r="D341" s="16">
        <v>45870</v>
      </c>
      <c r="E341" s="16">
        <v>45870</v>
      </c>
      <c r="F341" s="14" t="s">
        <v>1942</v>
      </c>
      <c r="G341" s="14" t="s">
        <v>666</v>
      </c>
      <c r="H341" s="14" t="s">
        <v>667</v>
      </c>
      <c r="I341" s="15">
        <v>270.67</v>
      </c>
      <c r="J341" s="77">
        <v>4</v>
      </c>
      <c r="K341" s="92"/>
    </row>
    <row r="342" spans="1:11" ht="12.75" x14ac:dyDescent="0.2">
      <c r="A342" s="14" t="s">
        <v>1506</v>
      </c>
      <c r="B342" s="14" t="s">
        <v>1941</v>
      </c>
      <c r="C342" s="14" t="s">
        <v>1941</v>
      </c>
      <c r="D342" s="16">
        <v>45870</v>
      </c>
      <c r="E342" s="16">
        <v>45870</v>
      </c>
      <c r="F342" s="14" t="s">
        <v>1942</v>
      </c>
      <c r="G342" s="14" t="s">
        <v>666</v>
      </c>
      <c r="H342" s="14" t="s">
        <v>667</v>
      </c>
      <c r="I342" s="15">
        <v>202.1</v>
      </c>
      <c r="J342" s="77">
        <v>4</v>
      </c>
      <c r="K342" s="92"/>
    </row>
    <row r="343" spans="1:11" ht="12.75" x14ac:dyDescent="0.2">
      <c r="A343" s="14" t="s">
        <v>1506</v>
      </c>
      <c r="B343" s="14" t="s">
        <v>1943</v>
      </c>
      <c r="C343" s="14">
        <v>3425023535</v>
      </c>
      <c r="D343" s="16">
        <v>45873</v>
      </c>
      <c r="E343" s="16">
        <v>45873</v>
      </c>
      <c r="F343" s="14" t="s">
        <v>1944</v>
      </c>
      <c r="G343" s="14">
        <v>35680202</v>
      </c>
      <c r="H343" s="14" t="s">
        <v>1663</v>
      </c>
      <c r="I343" s="15">
        <v>10.25</v>
      </c>
      <c r="J343" s="77">
        <v>4</v>
      </c>
      <c r="K343" s="92"/>
    </row>
    <row r="344" spans="1:11" ht="12.75" x14ac:dyDescent="0.2">
      <c r="A344" s="14" t="s">
        <v>1506</v>
      </c>
      <c r="B344" s="14" t="s">
        <v>1945</v>
      </c>
      <c r="C344" s="14">
        <v>70250201</v>
      </c>
      <c r="D344" s="16">
        <v>45877</v>
      </c>
      <c r="E344" s="16">
        <v>45877</v>
      </c>
      <c r="F344" s="14" t="s">
        <v>1946</v>
      </c>
      <c r="G344" s="14">
        <v>35862289</v>
      </c>
      <c r="H344" s="14" t="s">
        <v>1568</v>
      </c>
      <c r="I344" s="15">
        <v>44.65</v>
      </c>
      <c r="J344" s="77">
        <v>4</v>
      </c>
      <c r="K344" s="92"/>
    </row>
    <row r="345" spans="1:11" ht="12.75" x14ac:dyDescent="0.2">
      <c r="A345" s="14" t="s">
        <v>1506</v>
      </c>
      <c r="B345" s="14" t="s">
        <v>1947</v>
      </c>
      <c r="C345" s="14" t="s">
        <v>1948</v>
      </c>
      <c r="D345" s="16">
        <v>45882</v>
      </c>
      <c r="E345" s="16">
        <v>45882</v>
      </c>
      <c r="F345" s="14" t="s">
        <v>1949</v>
      </c>
      <c r="G345" s="14">
        <v>51832500</v>
      </c>
      <c r="H345" s="14" t="s">
        <v>1560</v>
      </c>
      <c r="I345" s="15">
        <v>600</v>
      </c>
      <c r="J345" s="77">
        <v>4</v>
      </c>
      <c r="K345" s="92"/>
    </row>
    <row r="346" spans="1:11" ht="12.75" x14ac:dyDescent="0.2">
      <c r="A346" s="14" t="s">
        <v>1506</v>
      </c>
      <c r="B346" s="14" t="s">
        <v>1950</v>
      </c>
      <c r="C346" s="14">
        <v>2842127448</v>
      </c>
      <c r="D346" s="16">
        <v>45883</v>
      </c>
      <c r="E346" s="16">
        <v>45883</v>
      </c>
      <c r="F346" s="14" t="s">
        <v>1951</v>
      </c>
      <c r="G346" s="14">
        <v>35697270</v>
      </c>
      <c r="H346" s="14" t="s">
        <v>1563</v>
      </c>
      <c r="I346" s="15">
        <v>68.77</v>
      </c>
      <c r="J346" s="77">
        <v>4</v>
      </c>
      <c r="K346" s="92"/>
    </row>
    <row r="347" spans="1:11" ht="12.75" x14ac:dyDescent="0.2">
      <c r="A347" s="14" t="s">
        <v>1506</v>
      </c>
      <c r="B347" s="14" t="s">
        <v>1952</v>
      </c>
      <c r="C347" s="14" t="s">
        <v>1953</v>
      </c>
      <c r="D347" s="16">
        <v>45886</v>
      </c>
      <c r="E347" s="16">
        <v>45886</v>
      </c>
      <c r="F347" s="14" t="s">
        <v>1954</v>
      </c>
      <c r="G347" s="14">
        <v>54430666</v>
      </c>
      <c r="H347" s="14" t="s">
        <v>1519</v>
      </c>
      <c r="I347" s="15">
        <v>59.5</v>
      </c>
      <c r="J347" s="77">
        <v>4</v>
      </c>
      <c r="K347" s="92"/>
    </row>
    <row r="348" spans="1:11" ht="22.5" x14ac:dyDescent="0.2">
      <c r="A348" s="14" t="s">
        <v>1506</v>
      </c>
      <c r="B348" s="14" t="s">
        <v>1955</v>
      </c>
      <c r="C348" s="14" t="s">
        <v>1956</v>
      </c>
      <c r="D348" s="16">
        <v>45888</v>
      </c>
      <c r="E348" s="16">
        <v>45888</v>
      </c>
      <c r="F348" s="14" t="s">
        <v>1511</v>
      </c>
      <c r="G348" s="14" t="s">
        <v>1512</v>
      </c>
      <c r="H348" s="14" t="s">
        <v>1513</v>
      </c>
      <c r="I348" s="15">
        <v>10</v>
      </c>
      <c r="J348" s="77">
        <v>4</v>
      </c>
      <c r="K348" s="92"/>
    </row>
    <row r="349" spans="1:11" ht="12.75" x14ac:dyDescent="0.2">
      <c r="A349" s="14" t="s">
        <v>1506</v>
      </c>
      <c r="B349" s="14" t="s">
        <v>1957</v>
      </c>
      <c r="C349" s="14">
        <v>20250107</v>
      </c>
      <c r="D349" s="16">
        <v>45895</v>
      </c>
      <c r="E349" s="16">
        <v>45895</v>
      </c>
      <c r="F349" s="14" t="s">
        <v>1958</v>
      </c>
      <c r="G349" s="14">
        <v>54401381</v>
      </c>
      <c r="H349" s="14" t="s">
        <v>1521</v>
      </c>
      <c r="I349" s="15">
        <v>59.5</v>
      </c>
      <c r="J349" s="77">
        <v>4</v>
      </c>
      <c r="K349" s="92"/>
    </row>
    <row r="350" spans="1:11" ht="12.75" x14ac:dyDescent="0.2">
      <c r="A350" s="14" t="s">
        <v>1506</v>
      </c>
      <c r="B350" s="14" t="s">
        <v>1959</v>
      </c>
      <c r="C350" s="14">
        <v>20250108</v>
      </c>
      <c r="D350" s="16">
        <v>45895</v>
      </c>
      <c r="E350" s="16">
        <v>45895</v>
      </c>
      <c r="F350" s="14" t="s">
        <v>1960</v>
      </c>
      <c r="G350" s="14">
        <v>54401381</v>
      </c>
      <c r="H350" s="14" t="s">
        <v>1521</v>
      </c>
      <c r="I350" s="15">
        <v>59.5</v>
      </c>
      <c r="J350" s="77">
        <v>4</v>
      </c>
      <c r="K350" s="92"/>
    </row>
    <row r="351" spans="1:11" ht="12.75" x14ac:dyDescent="0.2">
      <c r="A351" s="14" t="s">
        <v>1506</v>
      </c>
      <c r="B351" s="14" t="s">
        <v>1961</v>
      </c>
      <c r="C351" s="14" t="s">
        <v>1962</v>
      </c>
      <c r="D351" s="16">
        <v>45895</v>
      </c>
      <c r="E351" s="16">
        <v>45895</v>
      </c>
      <c r="F351" s="14" t="s">
        <v>1963</v>
      </c>
      <c r="G351" s="14"/>
      <c r="H351" s="14" t="s">
        <v>670</v>
      </c>
      <c r="I351" s="15">
        <v>100.89</v>
      </c>
      <c r="J351" s="77">
        <v>4</v>
      </c>
      <c r="K351" s="92"/>
    </row>
    <row r="352" spans="1:11" ht="22.5" x14ac:dyDescent="0.2">
      <c r="A352" s="14" t="s">
        <v>1506</v>
      </c>
      <c r="B352" s="14" t="s">
        <v>1964</v>
      </c>
      <c r="C352" s="14">
        <v>9</v>
      </c>
      <c r="D352" s="16">
        <v>45897</v>
      </c>
      <c r="E352" s="16">
        <v>45897</v>
      </c>
      <c r="F352" s="14" t="s">
        <v>1511</v>
      </c>
      <c r="G352" s="14" t="s">
        <v>1512</v>
      </c>
      <c r="H352" s="14" t="s">
        <v>1513</v>
      </c>
      <c r="I352" s="15">
        <v>13</v>
      </c>
      <c r="J352" s="77">
        <v>4</v>
      </c>
      <c r="K352" s="92"/>
    </row>
    <row r="353" spans="1:11" ht="12.75" x14ac:dyDescent="0.2">
      <c r="A353" s="14" t="s">
        <v>1506</v>
      </c>
      <c r="B353" s="14" t="s">
        <v>1965</v>
      </c>
      <c r="C353" s="14" t="s">
        <v>1965</v>
      </c>
      <c r="D353" s="16">
        <v>45901</v>
      </c>
      <c r="E353" s="16">
        <v>45901</v>
      </c>
      <c r="F353" s="14" t="s">
        <v>1966</v>
      </c>
      <c r="G353" s="14" t="s">
        <v>666</v>
      </c>
      <c r="H353" s="14" t="s">
        <v>667</v>
      </c>
      <c r="I353" s="15">
        <v>270.79000000000002</v>
      </c>
      <c r="J353" s="77">
        <v>4</v>
      </c>
      <c r="K353" s="92"/>
    </row>
    <row r="354" spans="1:11" ht="12.75" x14ac:dyDescent="0.2">
      <c r="A354" s="14" t="s">
        <v>1506</v>
      </c>
      <c r="B354" s="14" t="s">
        <v>1965</v>
      </c>
      <c r="C354" s="14" t="s">
        <v>1965</v>
      </c>
      <c r="D354" s="16">
        <v>45901</v>
      </c>
      <c r="E354" s="16">
        <v>45901</v>
      </c>
      <c r="F354" s="14" t="s">
        <v>1966</v>
      </c>
      <c r="G354" s="14" t="s">
        <v>666</v>
      </c>
      <c r="H354" s="14" t="s">
        <v>667</v>
      </c>
      <c r="I354" s="15">
        <v>202.1</v>
      </c>
      <c r="J354" s="77">
        <v>4</v>
      </c>
      <c r="K354" s="92"/>
    </row>
    <row r="355" spans="1:11" ht="22.5" x14ac:dyDescent="0.2">
      <c r="A355" s="14" t="s">
        <v>1506</v>
      </c>
      <c r="B355" s="14" t="s">
        <v>1967</v>
      </c>
      <c r="C355" s="14">
        <v>5749</v>
      </c>
      <c r="D355" s="16">
        <v>45901</v>
      </c>
      <c r="E355" s="16">
        <v>45901</v>
      </c>
      <c r="F355" s="14" t="s">
        <v>1511</v>
      </c>
      <c r="G355" s="14" t="s">
        <v>1512</v>
      </c>
      <c r="H355" s="14" t="s">
        <v>1513</v>
      </c>
      <c r="I355" s="15">
        <v>1</v>
      </c>
      <c r="J355" s="77">
        <v>4</v>
      </c>
      <c r="K355" s="92"/>
    </row>
    <row r="356" spans="1:11" ht="22.5" x14ac:dyDescent="0.2">
      <c r="A356" s="14" t="s">
        <v>1506</v>
      </c>
      <c r="B356" s="14" t="s">
        <v>1968</v>
      </c>
      <c r="C356" s="14">
        <v>1</v>
      </c>
      <c r="D356" s="16">
        <v>45901</v>
      </c>
      <c r="E356" s="16">
        <v>45901</v>
      </c>
      <c r="F356" s="14" t="s">
        <v>1511</v>
      </c>
      <c r="G356" s="14" t="s">
        <v>1512</v>
      </c>
      <c r="H356" s="14" t="s">
        <v>1513</v>
      </c>
      <c r="I356" s="15">
        <v>2</v>
      </c>
      <c r="J356" s="77">
        <v>4</v>
      </c>
      <c r="K356" s="92"/>
    </row>
    <row r="357" spans="1:11" ht="22.5" x14ac:dyDescent="0.2">
      <c r="A357" s="14" t="s">
        <v>1506</v>
      </c>
      <c r="B357" s="14" t="s">
        <v>1969</v>
      </c>
      <c r="C357" s="14">
        <v>5749</v>
      </c>
      <c r="D357" s="16">
        <v>45901</v>
      </c>
      <c r="E357" s="16">
        <v>45901</v>
      </c>
      <c r="F357" s="14" t="s">
        <v>1511</v>
      </c>
      <c r="G357" s="14" t="s">
        <v>1512</v>
      </c>
      <c r="H357" s="14" t="s">
        <v>1513</v>
      </c>
      <c r="I357" s="15">
        <v>6</v>
      </c>
      <c r="J357" s="77">
        <v>4</v>
      </c>
      <c r="K357" s="92"/>
    </row>
    <row r="358" spans="1:11" ht="12.75" x14ac:dyDescent="0.2">
      <c r="A358" s="14" t="s">
        <v>1506</v>
      </c>
      <c r="B358" s="14" t="s">
        <v>1970</v>
      </c>
      <c r="C358" s="14">
        <v>3425026352</v>
      </c>
      <c r="D358" s="16">
        <v>45901</v>
      </c>
      <c r="E358" s="16">
        <v>45901</v>
      </c>
      <c r="F358" s="14" t="s">
        <v>1971</v>
      </c>
      <c r="G358" s="14">
        <v>35680202</v>
      </c>
      <c r="H358" s="14" t="s">
        <v>1663</v>
      </c>
      <c r="I358" s="15">
        <v>10.25</v>
      </c>
      <c r="J358" s="77">
        <v>4</v>
      </c>
      <c r="K358" s="92"/>
    </row>
    <row r="359" spans="1:11" ht="12.75" x14ac:dyDescent="0.2">
      <c r="A359" s="14" t="s">
        <v>1506</v>
      </c>
      <c r="B359" s="14" t="s">
        <v>1972</v>
      </c>
      <c r="C359" s="14">
        <v>50250475</v>
      </c>
      <c r="D359" s="16">
        <v>45901</v>
      </c>
      <c r="E359" s="16">
        <v>45901</v>
      </c>
      <c r="F359" s="14" t="s">
        <v>1973</v>
      </c>
      <c r="G359" s="14">
        <v>35862289</v>
      </c>
      <c r="H359" s="14" t="s">
        <v>1568</v>
      </c>
      <c r="I359" s="15">
        <v>1139.8399999999999</v>
      </c>
      <c r="J359" s="77">
        <v>4</v>
      </c>
      <c r="K359" s="92"/>
    </row>
    <row r="360" spans="1:11" ht="12.75" x14ac:dyDescent="0.2">
      <c r="A360" s="14" t="s">
        <v>1506</v>
      </c>
      <c r="B360" s="14" t="s">
        <v>1974</v>
      </c>
      <c r="C360" s="14">
        <v>50250476</v>
      </c>
      <c r="D360" s="16">
        <v>45902</v>
      </c>
      <c r="E360" s="16">
        <v>45902</v>
      </c>
      <c r="F360" s="14" t="s">
        <v>1975</v>
      </c>
      <c r="G360" s="14">
        <v>35862289</v>
      </c>
      <c r="H360" s="14" t="s">
        <v>1568</v>
      </c>
      <c r="I360" s="15">
        <v>453.06</v>
      </c>
      <c r="J360" s="77">
        <v>4</v>
      </c>
      <c r="K360" s="92"/>
    </row>
    <row r="361" spans="1:11" ht="12.75" x14ac:dyDescent="0.2">
      <c r="A361" s="14" t="s">
        <v>1506</v>
      </c>
      <c r="B361" s="14" t="s">
        <v>1976</v>
      </c>
      <c r="C361" s="14" t="s">
        <v>1977</v>
      </c>
      <c r="D361" s="16">
        <v>45903</v>
      </c>
      <c r="E361" s="16">
        <v>45903</v>
      </c>
      <c r="F361" s="14" t="s">
        <v>1954</v>
      </c>
      <c r="G361" s="14">
        <v>54430666</v>
      </c>
      <c r="H361" s="14" t="s">
        <v>1519</v>
      </c>
      <c r="I361" s="15">
        <v>59.5</v>
      </c>
      <c r="J361" s="77">
        <v>4</v>
      </c>
      <c r="K361" s="92"/>
    </row>
    <row r="362" spans="1:11" ht="12.75" x14ac:dyDescent="0.2">
      <c r="A362" s="14" t="s">
        <v>1506</v>
      </c>
      <c r="B362" s="14" t="s">
        <v>1978</v>
      </c>
      <c r="C362" s="14">
        <v>2846792410</v>
      </c>
      <c r="D362" s="16">
        <v>45903</v>
      </c>
      <c r="E362" s="16">
        <v>45903</v>
      </c>
      <c r="F362" s="14" t="s">
        <v>1979</v>
      </c>
      <c r="G362" s="14">
        <v>35697270</v>
      </c>
      <c r="H362" s="14" t="s">
        <v>1563</v>
      </c>
      <c r="I362" s="15">
        <v>111.97</v>
      </c>
      <c r="J362" s="77">
        <v>4</v>
      </c>
      <c r="K362" s="92"/>
    </row>
    <row r="363" spans="1:11" ht="22.5" x14ac:dyDescent="0.2">
      <c r="A363" s="14" t="s">
        <v>1506</v>
      </c>
      <c r="B363" s="14" t="s">
        <v>1980</v>
      </c>
      <c r="C363" s="14" t="s">
        <v>1760</v>
      </c>
      <c r="D363" s="16">
        <v>45904</v>
      </c>
      <c r="E363" s="16">
        <v>45904</v>
      </c>
      <c r="F363" s="14" t="s">
        <v>1981</v>
      </c>
      <c r="G363" s="14"/>
      <c r="H363" s="14" t="s">
        <v>670</v>
      </c>
      <c r="I363" s="15">
        <v>550</v>
      </c>
      <c r="J363" s="77">
        <v>4</v>
      </c>
      <c r="K363" s="92"/>
    </row>
    <row r="364" spans="1:11" ht="12.75" x14ac:dyDescent="0.2">
      <c r="A364" s="14" t="s">
        <v>1506</v>
      </c>
      <c r="B364" s="14" t="s">
        <v>1982</v>
      </c>
      <c r="C364" s="14" t="s">
        <v>1760</v>
      </c>
      <c r="D364" s="16">
        <v>45908</v>
      </c>
      <c r="E364" s="16">
        <v>45908</v>
      </c>
      <c r="F364" s="14" t="s">
        <v>1983</v>
      </c>
      <c r="G364" s="14"/>
      <c r="H364" s="14" t="s">
        <v>671</v>
      </c>
      <c r="I364" s="15">
        <v>37.1</v>
      </c>
      <c r="J364" s="77">
        <v>4</v>
      </c>
      <c r="K364" s="92"/>
    </row>
    <row r="365" spans="1:11" ht="22.5" x14ac:dyDescent="0.2">
      <c r="A365" s="14" t="s">
        <v>1506</v>
      </c>
      <c r="B365" s="14" t="s">
        <v>1984</v>
      </c>
      <c r="C365" s="14" t="s">
        <v>1760</v>
      </c>
      <c r="D365" s="16">
        <v>45908</v>
      </c>
      <c r="E365" s="16">
        <v>45908</v>
      </c>
      <c r="F365" s="14" t="s">
        <v>1985</v>
      </c>
      <c r="G365" s="14"/>
      <c r="H365" s="14" t="s">
        <v>671</v>
      </c>
      <c r="I365" s="15">
        <v>77.099999999999994</v>
      </c>
      <c r="J365" s="77">
        <v>4</v>
      </c>
      <c r="K365" s="92"/>
    </row>
    <row r="366" spans="1:11" ht="12.75" x14ac:dyDescent="0.2">
      <c r="A366" s="14" t="s">
        <v>1506</v>
      </c>
      <c r="B366" s="14" t="s">
        <v>1986</v>
      </c>
      <c r="C366" s="14" t="s">
        <v>1760</v>
      </c>
      <c r="D366" s="16">
        <v>45908</v>
      </c>
      <c r="E366" s="16">
        <v>45908</v>
      </c>
      <c r="F366" s="14" t="s">
        <v>1987</v>
      </c>
      <c r="G366" s="14"/>
      <c r="H366" s="14" t="s">
        <v>671</v>
      </c>
      <c r="I366" s="15">
        <v>137.1</v>
      </c>
      <c r="J366" s="77">
        <v>4</v>
      </c>
      <c r="K366" s="92"/>
    </row>
    <row r="367" spans="1:11" ht="12.75" x14ac:dyDescent="0.2">
      <c r="A367" s="14" t="s">
        <v>1506</v>
      </c>
      <c r="B367" s="14" t="s">
        <v>1988</v>
      </c>
      <c r="C367" s="14" t="s">
        <v>1760</v>
      </c>
      <c r="D367" s="16">
        <v>45908</v>
      </c>
      <c r="E367" s="16">
        <v>45908</v>
      </c>
      <c r="F367" s="14" t="s">
        <v>1989</v>
      </c>
      <c r="G367" s="14"/>
      <c r="H367" s="14" t="s">
        <v>671</v>
      </c>
      <c r="I367" s="15">
        <v>87.9</v>
      </c>
      <c r="J367" s="77">
        <v>4</v>
      </c>
      <c r="K367" s="92"/>
    </row>
    <row r="368" spans="1:11" ht="12.75" x14ac:dyDescent="0.2">
      <c r="A368" s="14" t="s">
        <v>1506</v>
      </c>
      <c r="B368" s="14" t="s">
        <v>1990</v>
      </c>
      <c r="C368" s="14" t="s">
        <v>1760</v>
      </c>
      <c r="D368" s="16">
        <v>45908</v>
      </c>
      <c r="E368" s="16">
        <v>45908</v>
      </c>
      <c r="F368" s="14" t="s">
        <v>1991</v>
      </c>
      <c r="G368" s="14"/>
      <c r="H368" s="14" t="s">
        <v>671</v>
      </c>
      <c r="I368" s="15">
        <v>93.1</v>
      </c>
      <c r="J368" s="77">
        <v>4</v>
      </c>
      <c r="K368" s="92"/>
    </row>
    <row r="369" spans="1:11" ht="22.5" x14ac:dyDescent="0.2">
      <c r="A369" s="14" t="s">
        <v>1506</v>
      </c>
      <c r="B369" s="14" t="s">
        <v>1992</v>
      </c>
      <c r="C369" s="14" t="s">
        <v>1760</v>
      </c>
      <c r="D369" s="16">
        <v>45908</v>
      </c>
      <c r="E369" s="16">
        <v>45908</v>
      </c>
      <c r="F369" s="14" t="s">
        <v>1993</v>
      </c>
      <c r="G369" s="14"/>
      <c r="H369" s="14" t="s">
        <v>671</v>
      </c>
      <c r="I369" s="15">
        <v>110.7</v>
      </c>
      <c r="J369" s="77">
        <v>4</v>
      </c>
      <c r="K369" s="92"/>
    </row>
    <row r="370" spans="1:11" ht="12.75" x14ac:dyDescent="0.2">
      <c r="A370" s="14" t="s">
        <v>1506</v>
      </c>
      <c r="B370" s="14" t="s">
        <v>1994</v>
      </c>
      <c r="C370" s="14" t="s">
        <v>1760</v>
      </c>
      <c r="D370" s="16">
        <v>45908</v>
      </c>
      <c r="E370" s="16">
        <v>45908</v>
      </c>
      <c r="F370" s="14" t="s">
        <v>1995</v>
      </c>
      <c r="G370" s="14"/>
      <c r="H370" s="14" t="s">
        <v>671</v>
      </c>
      <c r="I370" s="15">
        <v>103.3</v>
      </c>
      <c r="J370" s="77">
        <v>4</v>
      </c>
      <c r="K370" s="92"/>
    </row>
    <row r="371" spans="1:11" ht="22.5" x14ac:dyDescent="0.2">
      <c r="A371" s="14" t="s">
        <v>1506</v>
      </c>
      <c r="B371" s="14" t="s">
        <v>1996</v>
      </c>
      <c r="C371" s="14" t="s">
        <v>1760</v>
      </c>
      <c r="D371" s="16">
        <v>45908</v>
      </c>
      <c r="E371" s="16">
        <v>45908</v>
      </c>
      <c r="F371" s="14" t="s">
        <v>1997</v>
      </c>
      <c r="G371" s="14"/>
      <c r="H371" s="14" t="s">
        <v>671</v>
      </c>
      <c r="I371" s="15">
        <v>37.1</v>
      </c>
      <c r="J371" s="77">
        <v>4</v>
      </c>
      <c r="K371" s="92"/>
    </row>
    <row r="372" spans="1:11" ht="12.75" x14ac:dyDescent="0.2">
      <c r="A372" s="14" t="s">
        <v>1506</v>
      </c>
      <c r="B372" s="14" t="s">
        <v>1998</v>
      </c>
      <c r="C372" s="14" t="s">
        <v>1760</v>
      </c>
      <c r="D372" s="16">
        <v>45908</v>
      </c>
      <c r="E372" s="16">
        <v>45908</v>
      </c>
      <c r="F372" s="14" t="s">
        <v>1999</v>
      </c>
      <c r="G372" s="14"/>
      <c r="H372" s="14" t="s">
        <v>671</v>
      </c>
      <c r="I372" s="15">
        <v>37.1</v>
      </c>
      <c r="J372" s="77">
        <v>4</v>
      </c>
      <c r="K372" s="92"/>
    </row>
    <row r="373" spans="1:11" ht="12.75" x14ac:dyDescent="0.2">
      <c r="A373" s="14" t="s">
        <v>1506</v>
      </c>
      <c r="B373" s="14" t="s">
        <v>2000</v>
      </c>
      <c r="C373" s="14" t="s">
        <v>1760</v>
      </c>
      <c r="D373" s="16">
        <v>45908</v>
      </c>
      <c r="E373" s="16">
        <v>45908</v>
      </c>
      <c r="F373" s="14" t="s">
        <v>2001</v>
      </c>
      <c r="G373" s="14"/>
      <c r="H373" s="14" t="s">
        <v>671</v>
      </c>
      <c r="I373" s="15">
        <v>81.099999999999994</v>
      </c>
      <c r="J373" s="77">
        <v>4</v>
      </c>
      <c r="K373" s="92"/>
    </row>
    <row r="374" spans="1:11" ht="22.5" x14ac:dyDescent="0.2">
      <c r="A374" s="14" t="s">
        <v>1506</v>
      </c>
      <c r="B374" s="14" t="s">
        <v>2002</v>
      </c>
      <c r="C374" s="14" t="s">
        <v>2003</v>
      </c>
      <c r="D374" s="16">
        <v>45908</v>
      </c>
      <c r="E374" s="16">
        <v>45908</v>
      </c>
      <c r="F374" s="14" t="s">
        <v>2004</v>
      </c>
      <c r="G374" s="14"/>
      <c r="H374" s="14" t="s">
        <v>2005</v>
      </c>
      <c r="I374" s="15">
        <v>28.11</v>
      </c>
      <c r="J374" s="77">
        <v>4</v>
      </c>
      <c r="K374" s="92"/>
    </row>
    <row r="375" spans="1:11" ht="22.5" x14ac:dyDescent="0.2">
      <c r="A375" s="14" t="s">
        <v>1506</v>
      </c>
      <c r="B375" s="14" t="s">
        <v>2006</v>
      </c>
      <c r="C375" s="14" t="s">
        <v>2003</v>
      </c>
      <c r="D375" s="16">
        <v>45911</v>
      </c>
      <c r="E375" s="16">
        <v>45911</v>
      </c>
      <c r="F375" s="14" t="s">
        <v>2007</v>
      </c>
      <c r="G375" s="14"/>
      <c r="H375" s="14" t="s">
        <v>2005</v>
      </c>
      <c r="I375" s="15">
        <v>12.4</v>
      </c>
      <c r="J375" s="77">
        <v>4</v>
      </c>
      <c r="K375" s="92"/>
    </row>
    <row r="376" spans="1:11" ht="12.75" x14ac:dyDescent="0.2">
      <c r="A376" s="14" t="s">
        <v>1506</v>
      </c>
      <c r="B376" s="14" t="s">
        <v>2008</v>
      </c>
      <c r="C376" s="14" t="s">
        <v>2009</v>
      </c>
      <c r="D376" s="16">
        <v>45916</v>
      </c>
      <c r="E376" s="16">
        <v>45916</v>
      </c>
      <c r="F376" s="14" t="s">
        <v>2010</v>
      </c>
      <c r="G376" s="14">
        <v>51832500</v>
      </c>
      <c r="H376" s="14" t="s">
        <v>1560</v>
      </c>
      <c r="I376" s="15">
        <v>600</v>
      </c>
      <c r="J376" s="77">
        <v>4</v>
      </c>
      <c r="K376" s="92"/>
    </row>
    <row r="377" spans="1:11" ht="12.75" x14ac:dyDescent="0.2">
      <c r="A377" s="14" t="s">
        <v>1506</v>
      </c>
      <c r="B377" s="14" t="s">
        <v>2011</v>
      </c>
      <c r="C377" s="14">
        <v>70250233</v>
      </c>
      <c r="D377" s="16">
        <v>45917</v>
      </c>
      <c r="E377" s="16">
        <v>45917</v>
      </c>
      <c r="F377" s="14" t="s">
        <v>2012</v>
      </c>
      <c r="G377" s="14">
        <v>35862289</v>
      </c>
      <c r="H377" s="14" t="s">
        <v>1568</v>
      </c>
      <c r="I377" s="15">
        <v>38.549999999999997</v>
      </c>
      <c r="J377" s="77">
        <v>4</v>
      </c>
      <c r="K377" s="92"/>
    </row>
    <row r="378" spans="1:11" ht="22.5" x14ac:dyDescent="0.2">
      <c r="A378" s="14" t="s">
        <v>1506</v>
      </c>
      <c r="B378" s="14" t="s">
        <v>2013</v>
      </c>
      <c r="C378" s="14" t="s">
        <v>1866</v>
      </c>
      <c r="D378" s="16">
        <v>45922</v>
      </c>
      <c r="E378" s="16">
        <v>45922</v>
      </c>
      <c r="F378" s="14" t="s">
        <v>2014</v>
      </c>
      <c r="G378" s="14"/>
      <c r="H378" s="14" t="s">
        <v>1794</v>
      </c>
      <c r="I378" s="15">
        <v>37.6</v>
      </c>
      <c r="J378" s="77">
        <v>4</v>
      </c>
      <c r="K378" s="92"/>
    </row>
    <row r="379" spans="1:11" ht="22.5" x14ac:dyDescent="0.2">
      <c r="A379" s="14" t="s">
        <v>1506</v>
      </c>
      <c r="B379" s="14" t="s">
        <v>2015</v>
      </c>
      <c r="C379" s="14" t="s">
        <v>2016</v>
      </c>
      <c r="D379" s="16">
        <v>45925</v>
      </c>
      <c r="E379" s="16">
        <v>45925</v>
      </c>
      <c r="F379" s="14" t="s">
        <v>1511</v>
      </c>
      <c r="G379" s="14" t="s">
        <v>1512</v>
      </c>
      <c r="H379" s="14" t="s">
        <v>1513</v>
      </c>
      <c r="I379" s="15">
        <v>10</v>
      </c>
      <c r="J379" s="77">
        <v>4</v>
      </c>
      <c r="K379" s="92"/>
    </row>
    <row r="380" spans="1:11" ht="12.75" x14ac:dyDescent="0.2">
      <c r="A380" s="14" t="s">
        <v>1506</v>
      </c>
      <c r="B380" s="14" t="s">
        <v>2017</v>
      </c>
      <c r="C380" s="14">
        <v>2501060</v>
      </c>
      <c r="D380" s="16">
        <v>45929</v>
      </c>
      <c r="E380" s="16">
        <v>45929</v>
      </c>
      <c r="F380" s="14" t="s">
        <v>2018</v>
      </c>
      <c r="G380" s="14">
        <v>47467894</v>
      </c>
      <c r="H380" s="14" t="s">
        <v>1596</v>
      </c>
      <c r="I380" s="15">
        <v>81</v>
      </c>
      <c r="J380" s="77">
        <v>4</v>
      </c>
      <c r="K380" s="92"/>
    </row>
    <row r="381" spans="1:11" ht="22.5" x14ac:dyDescent="0.2">
      <c r="A381" s="14" t="s">
        <v>1506</v>
      </c>
      <c r="B381" s="14" t="s">
        <v>2019</v>
      </c>
      <c r="C381" s="14">
        <v>1</v>
      </c>
      <c r="D381" s="16">
        <v>45930</v>
      </c>
      <c r="E381" s="16">
        <v>45930</v>
      </c>
      <c r="F381" s="14" t="s">
        <v>1511</v>
      </c>
      <c r="G381" s="14" t="s">
        <v>1512</v>
      </c>
      <c r="H381" s="14" t="s">
        <v>1513</v>
      </c>
      <c r="I381" s="15">
        <v>2</v>
      </c>
      <c r="J381" s="77">
        <v>4</v>
      </c>
      <c r="K381" s="92"/>
    </row>
    <row r="382" spans="1:11" ht="22.5" x14ac:dyDescent="0.2">
      <c r="A382" s="14" t="s">
        <v>1506</v>
      </c>
      <c r="B382" s="14" t="s">
        <v>2020</v>
      </c>
      <c r="C382" s="14">
        <v>9</v>
      </c>
      <c r="D382" s="16">
        <v>45930</v>
      </c>
      <c r="E382" s="16">
        <v>45930</v>
      </c>
      <c r="F382" s="14" t="s">
        <v>1511</v>
      </c>
      <c r="G382" s="14" t="s">
        <v>1512</v>
      </c>
      <c r="H382" s="14" t="s">
        <v>1513</v>
      </c>
      <c r="I382" s="15">
        <v>13</v>
      </c>
      <c r="J382" s="77">
        <v>4</v>
      </c>
      <c r="K382" s="92"/>
    </row>
    <row r="383" spans="1:11" ht="22.5" x14ac:dyDescent="0.2">
      <c r="A383" s="14" t="s">
        <v>1506</v>
      </c>
      <c r="B383" s="14" t="s">
        <v>2021</v>
      </c>
      <c r="C383" s="14" t="s">
        <v>2022</v>
      </c>
      <c r="D383" s="16">
        <v>45936</v>
      </c>
      <c r="E383" s="16">
        <v>45936</v>
      </c>
      <c r="F383" s="14" t="s">
        <v>1527</v>
      </c>
      <c r="G383" s="14">
        <v>54430666</v>
      </c>
      <c r="H383" s="14" t="s">
        <v>1519</v>
      </c>
      <c r="I383" s="15">
        <v>59.5</v>
      </c>
      <c r="J383" s="77">
        <v>4</v>
      </c>
      <c r="K383" s="92"/>
    </row>
    <row r="384" spans="1:11" ht="22.5" x14ac:dyDescent="0.2">
      <c r="A384" s="14" t="s">
        <v>1506</v>
      </c>
      <c r="B384" s="14" t="s">
        <v>2023</v>
      </c>
      <c r="C384" s="14">
        <v>70250265</v>
      </c>
      <c r="D384" s="16">
        <v>45954</v>
      </c>
      <c r="E384" s="16">
        <v>45954</v>
      </c>
      <c r="F384" s="14" t="s">
        <v>2024</v>
      </c>
      <c r="G384" s="14">
        <v>35862289</v>
      </c>
      <c r="H384" s="14" t="s">
        <v>1568</v>
      </c>
      <c r="I384" s="15">
        <v>48.95</v>
      </c>
      <c r="J384" s="77">
        <v>4</v>
      </c>
      <c r="K384" s="92"/>
    </row>
    <row r="385" spans="1:11" ht="12.75" x14ac:dyDescent="0.2">
      <c r="A385" s="14" t="s">
        <v>1506</v>
      </c>
      <c r="B385" s="14"/>
      <c r="C385" s="14"/>
      <c r="D385" s="16"/>
      <c r="E385" s="16"/>
      <c r="F385" s="14"/>
      <c r="G385" s="14"/>
      <c r="H385" s="14"/>
      <c r="I385" s="15"/>
      <c r="J385" s="77">
        <v>4</v>
      </c>
      <c r="K385" s="92"/>
    </row>
    <row r="386" spans="1:11" ht="12.75" x14ac:dyDescent="0.2">
      <c r="A386" s="14" t="s">
        <v>1506</v>
      </c>
      <c r="B386" s="14" t="s">
        <v>2025</v>
      </c>
      <c r="C386" s="14" t="s">
        <v>2025</v>
      </c>
      <c r="D386" s="16">
        <v>45931</v>
      </c>
      <c r="E386" s="16">
        <v>45931</v>
      </c>
      <c r="F386" s="14" t="s">
        <v>2026</v>
      </c>
      <c r="G386" s="14" t="s">
        <v>666</v>
      </c>
      <c r="H386" s="14" t="s">
        <v>667</v>
      </c>
      <c r="I386" s="15">
        <v>270.06</v>
      </c>
      <c r="J386" s="77">
        <v>4</v>
      </c>
      <c r="K386" s="92"/>
    </row>
    <row r="387" spans="1:11" ht="22.5" x14ac:dyDescent="0.2">
      <c r="A387" s="14" t="s">
        <v>1506</v>
      </c>
      <c r="B387" s="14" t="s">
        <v>2027</v>
      </c>
      <c r="C387" s="14">
        <v>2025034</v>
      </c>
      <c r="D387" s="16">
        <v>45931</v>
      </c>
      <c r="E387" s="16">
        <v>45931</v>
      </c>
      <c r="F387" s="14" t="s">
        <v>2028</v>
      </c>
      <c r="G387" s="14">
        <v>36132624</v>
      </c>
      <c r="H387" s="14" t="s">
        <v>2029</v>
      </c>
      <c r="I387" s="15">
        <v>620</v>
      </c>
      <c r="J387" s="77">
        <v>1</v>
      </c>
      <c r="K387" s="92"/>
    </row>
    <row r="388" spans="1:11" ht="22.5" x14ac:dyDescent="0.2">
      <c r="A388" s="14" t="s">
        <v>1506</v>
      </c>
      <c r="B388" s="14" t="s">
        <v>2030</v>
      </c>
      <c r="C388" s="14">
        <v>2025033</v>
      </c>
      <c r="D388" s="16">
        <v>45931</v>
      </c>
      <c r="E388" s="16">
        <v>45931</v>
      </c>
      <c r="F388" s="14" t="s">
        <v>2031</v>
      </c>
      <c r="G388" s="14">
        <v>36132624</v>
      </c>
      <c r="H388" s="14" t="s">
        <v>2029</v>
      </c>
      <c r="I388" s="15">
        <v>1210</v>
      </c>
      <c r="J388" s="77">
        <v>1</v>
      </c>
      <c r="K388" s="92"/>
    </row>
    <row r="389" spans="1:11" ht="22.5" x14ac:dyDescent="0.2">
      <c r="A389" s="14" t="s">
        <v>1506</v>
      </c>
      <c r="B389" s="14" t="s">
        <v>2032</v>
      </c>
      <c r="C389" s="14">
        <v>125</v>
      </c>
      <c r="D389" s="16">
        <v>45931</v>
      </c>
      <c r="E389" s="16">
        <v>45931</v>
      </c>
      <c r="F389" s="14" t="s">
        <v>2033</v>
      </c>
      <c r="G389" s="14">
        <v>51802023</v>
      </c>
      <c r="H389" s="14" t="s">
        <v>2034</v>
      </c>
      <c r="I389" s="15">
        <v>85</v>
      </c>
      <c r="J389" s="77">
        <v>1</v>
      </c>
      <c r="K389" s="92"/>
    </row>
    <row r="390" spans="1:11" ht="22.5" x14ac:dyDescent="0.2">
      <c r="A390" s="14" t="s">
        <v>1506</v>
      </c>
      <c r="B390" s="14" t="s">
        <v>2035</v>
      </c>
      <c r="C390" s="14" t="s">
        <v>2036</v>
      </c>
      <c r="D390" s="16">
        <v>45943</v>
      </c>
      <c r="E390" s="16">
        <v>45943</v>
      </c>
      <c r="F390" s="14" t="s">
        <v>2037</v>
      </c>
      <c r="G390" s="14">
        <v>50591797</v>
      </c>
      <c r="H390" s="14" t="s">
        <v>2038</v>
      </c>
      <c r="I390" s="15">
        <v>85</v>
      </c>
      <c r="J390" s="77">
        <v>1</v>
      </c>
      <c r="K390" s="92"/>
    </row>
    <row r="391" spans="1:11" ht="22.5" x14ac:dyDescent="0.2">
      <c r="A391" s="14" t="s">
        <v>1506</v>
      </c>
      <c r="B391" s="14" t="s">
        <v>2039</v>
      </c>
      <c r="C391" s="14" t="s">
        <v>2040</v>
      </c>
      <c r="D391" s="16">
        <v>45943</v>
      </c>
      <c r="E391" s="16">
        <v>45943</v>
      </c>
      <c r="F391" s="14" t="s">
        <v>2041</v>
      </c>
      <c r="G391" s="14">
        <v>50591797</v>
      </c>
      <c r="H391" s="14" t="s">
        <v>2038</v>
      </c>
      <c r="I391" s="15">
        <v>165</v>
      </c>
      <c r="J391" s="77">
        <v>1</v>
      </c>
      <c r="K391" s="92"/>
    </row>
    <row r="392" spans="1:11" ht="22.5" x14ac:dyDescent="0.2">
      <c r="A392" s="14" t="s">
        <v>1506</v>
      </c>
      <c r="B392" s="14" t="s">
        <v>2042</v>
      </c>
      <c r="C392" s="14">
        <v>2510121</v>
      </c>
      <c r="D392" s="16">
        <v>45943</v>
      </c>
      <c r="E392" s="16">
        <v>45943</v>
      </c>
      <c r="F392" s="14" t="s">
        <v>2043</v>
      </c>
      <c r="G392" s="14">
        <v>17075513</v>
      </c>
      <c r="H392" s="14" t="s">
        <v>2044</v>
      </c>
      <c r="I392" s="15">
        <v>1100</v>
      </c>
      <c r="J392" s="77">
        <v>1</v>
      </c>
      <c r="K392" s="92"/>
    </row>
    <row r="393" spans="1:11" ht="22.5" x14ac:dyDescent="0.2">
      <c r="A393" s="14" t="s">
        <v>1506</v>
      </c>
      <c r="B393" s="14" t="s">
        <v>2045</v>
      </c>
      <c r="C393" s="14">
        <v>2025001</v>
      </c>
      <c r="D393" s="16">
        <v>45943</v>
      </c>
      <c r="E393" s="16">
        <v>45943</v>
      </c>
      <c r="F393" s="14" t="s">
        <v>2046</v>
      </c>
      <c r="G393" s="14">
        <v>55758746</v>
      </c>
      <c r="H393" s="14" t="s">
        <v>2047</v>
      </c>
      <c r="I393" s="15">
        <v>605</v>
      </c>
      <c r="J393" s="77">
        <v>1</v>
      </c>
      <c r="K393" s="92"/>
    </row>
    <row r="394" spans="1:11" ht="12.75" x14ac:dyDescent="0.2">
      <c r="A394" s="14" t="s">
        <v>1506</v>
      </c>
      <c r="B394" s="14" t="s">
        <v>1618</v>
      </c>
      <c r="C394" s="14" t="s">
        <v>1618</v>
      </c>
      <c r="D394" s="16">
        <v>45778</v>
      </c>
      <c r="E394" s="16">
        <v>45778</v>
      </c>
      <c r="F394" s="14" t="s">
        <v>1619</v>
      </c>
      <c r="G394" s="14">
        <v>31745466</v>
      </c>
      <c r="H394" s="14" t="s">
        <v>667</v>
      </c>
      <c r="I394" s="15">
        <v>685.18</v>
      </c>
      <c r="J394" s="77">
        <v>5</v>
      </c>
      <c r="K394" s="92"/>
    </row>
    <row r="395" spans="1:11" ht="22.5" x14ac:dyDescent="0.2">
      <c r="A395" s="14" t="s">
        <v>1506</v>
      </c>
      <c r="B395" s="14" t="s">
        <v>2048</v>
      </c>
      <c r="C395" s="14">
        <v>10250010</v>
      </c>
      <c r="D395" s="16">
        <v>45779</v>
      </c>
      <c r="E395" s="16">
        <v>45779</v>
      </c>
      <c r="F395" s="14" t="s">
        <v>2049</v>
      </c>
      <c r="G395" s="14">
        <v>31745466</v>
      </c>
      <c r="H395" s="14" t="s">
        <v>667</v>
      </c>
      <c r="I395" s="15">
        <v>100</v>
      </c>
      <c r="J395" s="77">
        <v>5</v>
      </c>
      <c r="K395" s="92"/>
    </row>
    <row r="396" spans="1:11" ht="12.75" x14ac:dyDescent="0.2">
      <c r="A396" s="14" t="s">
        <v>1506</v>
      </c>
      <c r="B396" s="14" t="s">
        <v>1778</v>
      </c>
      <c r="C396" s="14">
        <v>325017</v>
      </c>
      <c r="D396" s="16">
        <v>45783</v>
      </c>
      <c r="E396" s="16">
        <v>45783</v>
      </c>
      <c r="F396" s="14" t="s">
        <v>1779</v>
      </c>
      <c r="G396" s="14">
        <v>51038919</v>
      </c>
      <c r="H396" s="14" t="s">
        <v>1698</v>
      </c>
      <c r="I396" s="15">
        <v>386</v>
      </c>
      <c r="J396" s="77">
        <v>5</v>
      </c>
      <c r="K396" s="92"/>
    </row>
    <row r="397" spans="1:11" ht="12.75" x14ac:dyDescent="0.2">
      <c r="A397" s="14" t="s">
        <v>1506</v>
      </c>
      <c r="B397" s="14" t="s">
        <v>1780</v>
      </c>
      <c r="C397" s="14" t="s">
        <v>1621</v>
      </c>
      <c r="D397" s="16">
        <v>45783</v>
      </c>
      <c r="E397" s="16">
        <v>45783</v>
      </c>
      <c r="F397" s="14" t="s">
        <v>1781</v>
      </c>
      <c r="G397" s="14"/>
      <c r="H397" s="14" t="s">
        <v>1782</v>
      </c>
      <c r="I397" s="15">
        <v>274</v>
      </c>
      <c r="J397" s="77">
        <v>5</v>
      </c>
      <c r="K397" s="92"/>
    </row>
    <row r="398" spans="1:11" ht="22.5" x14ac:dyDescent="0.2">
      <c r="A398" s="14" t="s">
        <v>1506</v>
      </c>
      <c r="B398" s="14" t="s">
        <v>1783</v>
      </c>
      <c r="C398" s="14" t="s">
        <v>1621</v>
      </c>
      <c r="D398" s="16">
        <v>45789</v>
      </c>
      <c r="E398" s="16">
        <v>45789</v>
      </c>
      <c r="F398" s="14" t="s">
        <v>1784</v>
      </c>
      <c r="G398" s="14"/>
      <c r="H398" s="14" t="s">
        <v>1785</v>
      </c>
      <c r="I398" s="15">
        <v>78</v>
      </c>
      <c r="J398" s="77">
        <v>5</v>
      </c>
      <c r="K398" s="92"/>
    </row>
    <row r="399" spans="1:11" ht="12.75" x14ac:dyDescent="0.2">
      <c r="A399" s="14" t="s">
        <v>1506</v>
      </c>
      <c r="B399" s="14" t="s">
        <v>1699</v>
      </c>
      <c r="C399" s="14">
        <v>20250103</v>
      </c>
      <c r="D399" s="16">
        <v>45790</v>
      </c>
      <c r="E399" s="16">
        <v>45790</v>
      </c>
      <c r="F399" s="14" t="s">
        <v>1786</v>
      </c>
      <c r="G399" s="14">
        <v>54401381</v>
      </c>
      <c r="H399" s="14" t="s">
        <v>1521</v>
      </c>
      <c r="I399" s="15">
        <v>151.5</v>
      </c>
      <c r="J399" s="77">
        <v>5</v>
      </c>
      <c r="K399" s="92"/>
    </row>
    <row r="400" spans="1:11" ht="12.75" x14ac:dyDescent="0.2">
      <c r="A400" s="14" t="s">
        <v>1506</v>
      </c>
      <c r="B400" s="14" t="s">
        <v>1701</v>
      </c>
      <c r="C400" s="14">
        <v>20250104</v>
      </c>
      <c r="D400" s="16">
        <v>45790</v>
      </c>
      <c r="E400" s="16">
        <v>45790</v>
      </c>
      <c r="F400" s="14" t="s">
        <v>1787</v>
      </c>
      <c r="G400" s="14">
        <v>54401381</v>
      </c>
      <c r="H400" s="14" t="s">
        <v>1521</v>
      </c>
      <c r="I400" s="15">
        <v>151.5</v>
      </c>
      <c r="J400" s="77">
        <v>5</v>
      </c>
      <c r="K400" s="92"/>
    </row>
    <row r="401" spans="1:11" ht="22.5" x14ac:dyDescent="0.2">
      <c r="A401" s="14" t="s">
        <v>1506</v>
      </c>
      <c r="B401" s="14" t="s">
        <v>1788</v>
      </c>
      <c r="C401" s="14" t="s">
        <v>1621</v>
      </c>
      <c r="D401" s="16">
        <v>45791</v>
      </c>
      <c r="E401" s="16">
        <v>45791</v>
      </c>
      <c r="F401" s="14" t="s">
        <v>1789</v>
      </c>
      <c r="G401" s="14"/>
      <c r="H401" s="14" t="s">
        <v>1790</v>
      </c>
      <c r="I401" s="15">
        <v>58.8</v>
      </c>
      <c r="J401" s="77">
        <v>5</v>
      </c>
      <c r="K401" s="92"/>
    </row>
    <row r="402" spans="1:11" ht="22.5" x14ac:dyDescent="0.2">
      <c r="A402" s="14" t="s">
        <v>1506</v>
      </c>
      <c r="B402" s="14" t="s">
        <v>1791</v>
      </c>
      <c r="C402" s="14">
        <v>2510265</v>
      </c>
      <c r="D402" s="16">
        <v>45792</v>
      </c>
      <c r="E402" s="16">
        <v>45792</v>
      </c>
      <c r="F402" s="14" t="s">
        <v>1602</v>
      </c>
      <c r="G402" s="14">
        <v>35958707</v>
      </c>
      <c r="H402" s="14" t="s">
        <v>1600</v>
      </c>
      <c r="I402" s="15">
        <v>615</v>
      </c>
      <c r="J402" s="77">
        <v>5</v>
      </c>
      <c r="K402" s="92"/>
    </row>
    <row r="403" spans="1:11" ht="22.5" x14ac:dyDescent="0.2">
      <c r="A403" s="14" t="s">
        <v>1506</v>
      </c>
      <c r="B403" s="14" t="s">
        <v>1792</v>
      </c>
      <c r="C403" s="14" t="s">
        <v>1710</v>
      </c>
      <c r="D403" s="16">
        <v>45798</v>
      </c>
      <c r="E403" s="16">
        <v>45798</v>
      </c>
      <c r="F403" s="14" t="s">
        <v>1793</v>
      </c>
      <c r="G403" s="14"/>
      <c r="H403" s="14" t="s">
        <v>1794</v>
      </c>
      <c r="I403" s="15">
        <v>652.5</v>
      </c>
      <c r="J403" s="77">
        <v>5</v>
      </c>
      <c r="K403" s="92"/>
    </row>
    <row r="404" spans="1:11" ht="12.75" x14ac:dyDescent="0.2">
      <c r="A404" s="14" t="s">
        <v>1506</v>
      </c>
      <c r="B404" s="14" t="s">
        <v>1716</v>
      </c>
      <c r="C404" s="14">
        <v>45901</v>
      </c>
      <c r="D404" s="16">
        <v>45799</v>
      </c>
      <c r="E404" s="16">
        <v>45799</v>
      </c>
      <c r="F404" s="14" t="s">
        <v>1795</v>
      </c>
      <c r="G404" s="14">
        <v>54430666</v>
      </c>
      <c r="H404" s="14" t="s">
        <v>1519</v>
      </c>
      <c r="I404" s="15">
        <v>151.5</v>
      </c>
      <c r="J404" s="77">
        <v>5</v>
      </c>
      <c r="K404" s="92"/>
    </row>
    <row r="405" spans="1:11" ht="22.5" x14ac:dyDescent="0.2">
      <c r="A405" s="14" t="s">
        <v>1506</v>
      </c>
      <c r="B405" s="14" t="s">
        <v>1796</v>
      </c>
      <c r="C405" s="14">
        <v>2025023</v>
      </c>
      <c r="D405" s="16">
        <v>45799</v>
      </c>
      <c r="E405" s="16">
        <v>45799</v>
      </c>
      <c r="F405" s="14" t="s">
        <v>1797</v>
      </c>
      <c r="G405" s="14">
        <v>50119231</v>
      </c>
      <c r="H405" s="14" t="s">
        <v>1798</v>
      </c>
      <c r="I405" s="15">
        <v>120</v>
      </c>
      <c r="J405" s="77">
        <v>5</v>
      </c>
      <c r="K405" s="92"/>
    </row>
    <row r="406" spans="1:11" ht="12.75" x14ac:dyDescent="0.2">
      <c r="A406" s="14" t="s">
        <v>1506</v>
      </c>
      <c r="B406" s="14" t="s">
        <v>1799</v>
      </c>
      <c r="C406" s="14">
        <v>25017</v>
      </c>
      <c r="D406" s="16">
        <v>45799</v>
      </c>
      <c r="E406" s="16">
        <v>45799</v>
      </c>
      <c r="F406" s="14" t="s">
        <v>1800</v>
      </c>
      <c r="G406" s="14">
        <v>52150135</v>
      </c>
      <c r="H406" s="14" t="s">
        <v>1605</v>
      </c>
      <c r="I406" s="15">
        <v>200.76</v>
      </c>
      <c r="J406" s="77">
        <v>5</v>
      </c>
      <c r="K406" s="92"/>
    </row>
    <row r="407" spans="1:11" ht="12.75" x14ac:dyDescent="0.2">
      <c r="A407" s="14" t="s">
        <v>1506</v>
      </c>
      <c r="B407" s="14" t="s">
        <v>1801</v>
      </c>
      <c r="C407" s="14">
        <v>325024</v>
      </c>
      <c r="D407" s="16">
        <v>45803</v>
      </c>
      <c r="E407" s="16">
        <v>45803</v>
      </c>
      <c r="F407" s="14" t="s">
        <v>1802</v>
      </c>
      <c r="G407" s="14">
        <v>51038919</v>
      </c>
      <c r="H407" s="14" t="s">
        <v>1698</v>
      </c>
      <c r="I407" s="15">
        <v>1944.72</v>
      </c>
      <c r="J407" s="77">
        <v>5</v>
      </c>
      <c r="K407" s="92"/>
    </row>
    <row r="408" spans="1:11" ht="22.5" x14ac:dyDescent="0.2">
      <c r="A408" s="14" t="s">
        <v>1506</v>
      </c>
      <c r="B408" s="14" t="s">
        <v>1803</v>
      </c>
      <c r="C408" s="14" t="s">
        <v>1621</v>
      </c>
      <c r="D408" s="16">
        <v>45806</v>
      </c>
      <c r="E408" s="16">
        <v>45806</v>
      </c>
      <c r="F408" s="14" t="s">
        <v>1804</v>
      </c>
      <c r="G408" s="14"/>
      <c r="H408" s="14" t="s">
        <v>1790</v>
      </c>
      <c r="I408" s="15">
        <v>105.2</v>
      </c>
      <c r="J408" s="77">
        <v>5</v>
      </c>
      <c r="K408" s="92"/>
    </row>
    <row r="409" spans="1:11" ht="22.5" x14ac:dyDescent="0.2">
      <c r="A409" s="14" t="s">
        <v>1506</v>
      </c>
      <c r="B409" s="14" t="s">
        <v>1805</v>
      </c>
      <c r="C409" s="14" t="s">
        <v>1621</v>
      </c>
      <c r="D409" s="16">
        <v>45807</v>
      </c>
      <c r="E409" s="16">
        <v>45807</v>
      </c>
      <c r="F409" s="14" t="s">
        <v>1806</v>
      </c>
      <c r="G409" s="14"/>
      <c r="H409" s="14" t="s">
        <v>1610</v>
      </c>
      <c r="I409" s="15">
        <v>128.4</v>
      </c>
      <c r="J409" s="77">
        <v>5</v>
      </c>
      <c r="K409" s="92"/>
    </row>
    <row r="410" spans="1:11" ht="22.5" x14ac:dyDescent="0.2">
      <c r="A410" s="14" t="s">
        <v>1506</v>
      </c>
      <c r="B410" s="14" t="s">
        <v>1807</v>
      </c>
      <c r="C410" s="14" t="s">
        <v>1621</v>
      </c>
      <c r="D410" s="16">
        <v>45807</v>
      </c>
      <c r="E410" s="16">
        <v>45807</v>
      </c>
      <c r="F410" s="14" t="s">
        <v>1808</v>
      </c>
      <c r="G410" s="14"/>
      <c r="H410" s="14" t="s">
        <v>1809</v>
      </c>
      <c r="I410" s="15">
        <v>60</v>
      </c>
      <c r="J410" s="77">
        <v>5</v>
      </c>
      <c r="K410" s="92"/>
    </row>
    <row r="411" spans="1:11" ht="22.5" x14ac:dyDescent="0.2">
      <c r="A411" s="14" t="s">
        <v>1506</v>
      </c>
      <c r="B411" s="14" t="s">
        <v>2050</v>
      </c>
      <c r="C411" s="14" t="s">
        <v>1621</v>
      </c>
      <c r="D411" s="16">
        <v>45870</v>
      </c>
      <c r="E411" s="16">
        <v>45870</v>
      </c>
      <c r="F411" s="14" t="s">
        <v>2051</v>
      </c>
      <c r="G411" s="14"/>
      <c r="H411" s="14" t="s">
        <v>1790</v>
      </c>
      <c r="I411" s="15">
        <v>57.4</v>
      </c>
      <c r="J411" s="77">
        <v>5</v>
      </c>
      <c r="K411" s="92"/>
    </row>
    <row r="412" spans="1:11" ht="22.5" x14ac:dyDescent="0.2">
      <c r="A412" s="14" t="s">
        <v>1506</v>
      </c>
      <c r="B412" s="14" t="s">
        <v>2052</v>
      </c>
      <c r="C412" s="14" t="s">
        <v>1621</v>
      </c>
      <c r="D412" s="16">
        <v>45870</v>
      </c>
      <c r="E412" s="16">
        <v>45870</v>
      </c>
      <c r="F412" s="14" t="s">
        <v>2053</v>
      </c>
      <c r="G412" s="14"/>
      <c r="H412" s="14" t="s">
        <v>1794</v>
      </c>
      <c r="I412" s="15">
        <v>140</v>
      </c>
      <c r="J412" s="77">
        <v>5</v>
      </c>
      <c r="K412" s="92"/>
    </row>
    <row r="413" spans="1:11" ht="12.75" x14ac:dyDescent="0.2">
      <c r="A413" s="14" t="s">
        <v>1506</v>
      </c>
      <c r="B413" s="14" t="s">
        <v>1941</v>
      </c>
      <c r="C413" s="14" t="s">
        <v>1941</v>
      </c>
      <c r="D413" s="16">
        <v>45870</v>
      </c>
      <c r="E413" s="16">
        <v>45870</v>
      </c>
      <c r="F413" s="14" t="s">
        <v>1942</v>
      </c>
      <c r="G413" s="14"/>
      <c r="H413" s="14" t="s">
        <v>667</v>
      </c>
      <c r="I413" s="15">
        <v>689.19</v>
      </c>
      <c r="J413" s="77">
        <v>5</v>
      </c>
      <c r="K413" s="92"/>
    </row>
    <row r="414" spans="1:11" ht="22.5" x14ac:dyDescent="0.2">
      <c r="A414" s="14" t="s">
        <v>1506</v>
      </c>
      <c r="B414" s="14" t="s">
        <v>2054</v>
      </c>
      <c r="C414" s="14" t="s">
        <v>1621</v>
      </c>
      <c r="D414" s="16">
        <v>45874</v>
      </c>
      <c r="E414" s="16">
        <v>45874</v>
      </c>
      <c r="F414" s="14" t="s">
        <v>2055</v>
      </c>
      <c r="G414" s="14"/>
      <c r="H414" s="14" t="s">
        <v>1785</v>
      </c>
      <c r="I414" s="15">
        <v>73</v>
      </c>
      <c r="J414" s="77">
        <v>5</v>
      </c>
      <c r="K414" s="92"/>
    </row>
    <row r="415" spans="1:11" ht="22.5" x14ac:dyDescent="0.2">
      <c r="A415" s="14" t="s">
        <v>1506</v>
      </c>
      <c r="B415" s="14" t="s">
        <v>2056</v>
      </c>
      <c r="C415" s="14" t="s">
        <v>1621</v>
      </c>
      <c r="D415" s="16">
        <v>45875</v>
      </c>
      <c r="E415" s="16">
        <v>45875</v>
      </c>
      <c r="F415" s="14" t="s">
        <v>2057</v>
      </c>
      <c r="G415" s="14"/>
      <c r="H415" s="14" t="s">
        <v>1790</v>
      </c>
      <c r="I415" s="15">
        <v>87</v>
      </c>
      <c r="J415" s="77">
        <v>5</v>
      </c>
      <c r="K415" s="92"/>
    </row>
    <row r="416" spans="1:11" ht="12.75" x14ac:dyDescent="0.2">
      <c r="A416" s="14" t="s">
        <v>1506</v>
      </c>
      <c r="B416" s="14" t="s">
        <v>2058</v>
      </c>
      <c r="C416" s="14" t="s">
        <v>2059</v>
      </c>
      <c r="D416" s="16">
        <v>45875</v>
      </c>
      <c r="E416" s="16">
        <v>45875</v>
      </c>
      <c r="F416" s="14" t="s">
        <v>2060</v>
      </c>
      <c r="G416" s="14">
        <v>55653278</v>
      </c>
      <c r="H416" s="14" t="s">
        <v>2061</v>
      </c>
      <c r="I416" s="15">
        <v>1486.07</v>
      </c>
      <c r="J416" s="77">
        <v>5</v>
      </c>
      <c r="K416" s="92"/>
    </row>
    <row r="417" spans="1:11" ht="22.5" x14ac:dyDescent="0.2">
      <c r="A417" s="14" t="s">
        <v>1506</v>
      </c>
      <c r="B417" s="14" t="s">
        <v>2062</v>
      </c>
      <c r="C417" s="14">
        <v>2510447</v>
      </c>
      <c r="D417" s="16">
        <v>45880</v>
      </c>
      <c r="E417" s="16">
        <v>45880</v>
      </c>
      <c r="F417" s="14" t="s">
        <v>2063</v>
      </c>
      <c r="G417" s="14">
        <v>35958707</v>
      </c>
      <c r="H417" s="14" t="s">
        <v>1600</v>
      </c>
      <c r="I417" s="15">
        <v>615</v>
      </c>
      <c r="J417" s="77">
        <v>5</v>
      </c>
      <c r="K417" s="92"/>
    </row>
    <row r="418" spans="1:11" ht="22.5" x14ac:dyDescent="0.2">
      <c r="A418" s="14" t="s">
        <v>1506</v>
      </c>
      <c r="B418" s="14" t="s">
        <v>2064</v>
      </c>
      <c r="C418" s="14" t="s">
        <v>1621</v>
      </c>
      <c r="D418" s="16">
        <v>45882</v>
      </c>
      <c r="E418" s="16">
        <v>45882</v>
      </c>
      <c r="F418" s="14" t="s">
        <v>2065</v>
      </c>
      <c r="G418" s="14"/>
      <c r="H418" s="14" t="s">
        <v>1790</v>
      </c>
      <c r="I418" s="15">
        <v>90</v>
      </c>
      <c r="J418" s="77">
        <v>5</v>
      </c>
      <c r="K418" s="92"/>
    </row>
    <row r="419" spans="1:11" ht="22.5" x14ac:dyDescent="0.2">
      <c r="A419" s="14" t="s">
        <v>1506</v>
      </c>
      <c r="B419" s="14" t="s">
        <v>1952</v>
      </c>
      <c r="C419" s="14" t="s">
        <v>1953</v>
      </c>
      <c r="D419" s="16">
        <v>45886</v>
      </c>
      <c r="E419" s="16">
        <v>45886</v>
      </c>
      <c r="F419" s="14" t="s">
        <v>2066</v>
      </c>
      <c r="G419" s="14">
        <v>54430666</v>
      </c>
      <c r="H419" s="14" t="s">
        <v>1519</v>
      </c>
      <c r="I419" s="15">
        <v>151.5</v>
      </c>
      <c r="J419" s="77">
        <v>5</v>
      </c>
      <c r="K419" s="92"/>
    </row>
    <row r="420" spans="1:11" ht="22.5" x14ac:dyDescent="0.2">
      <c r="A420" s="14" t="s">
        <v>1506</v>
      </c>
      <c r="B420" s="14" t="s">
        <v>2067</v>
      </c>
      <c r="C420" s="14" t="s">
        <v>2068</v>
      </c>
      <c r="D420" s="16">
        <v>45887</v>
      </c>
      <c r="E420" s="16">
        <v>45887</v>
      </c>
      <c r="F420" s="14" t="s">
        <v>2069</v>
      </c>
      <c r="G420" s="14"/>
      <c r="H420" s="14" t="s">
        <v>670</v>
      </c>
      <c r="I420" s="15">
        <v>125</v>
      </c>
      <c r="J420" s="77">
        <v>5</v>
      </c>
      <c r="K420" s="92"/>
    </row>
    <row r="421" spans="1:11" ht="12.75" x14ac:dyDescent="0.2">
      <c r="A421" s="14" t="s">
        <v>1506</v>
      </c>
      <c r="B421" s="14" t="s">
        <v>2070</v>
      </c>
      <c r="C421" s="14" t="s">
        <v>2071</v>
      </c>
      <c r="D421" s="16">
        <v>45888</v>
      </c>
      <c r="E421" s="16">
        <v>45888</v>
      </c>
      <c r="F421" s="14" t="s">
        <v>2072</v>
      </c>
      <c r="G421" s="14">
        <v>55653278</v>
      </c>
      <c r="H421" s="14" t="s">
        <v>2061</v>
      </c>
      <c r="I421" s="15">
        <v>1568</v>
      </c>
      <c r="J421" s="77">
        <v>5</v>
      </c>
      <c r="K421" s="92"/>
    </row>
    <row r="422" spans="1:11" ht="22.5" x14ac:dyDescent="0.2">
      <c r="A422" s="14" t="s">
        <v>1506</v>
      </c>
      <c r="B422" s="14" t="s">
        <v>2073</v>
      </c>
      <c r="C422" s="14" t="s">
        <v>1621</v>
      </c>
      <c r="D422" s="16">
        <v>45888</v>
      </c>
      <c r="E422" s="16">
        <v>45888</v>
      </c>
      <c r="F422" s="14" t="s">
        <v>2074</v>
      </c>
      <c r="G422" s="14"/>
      <c r="H422" s="14" t="s">
        <v>1794</v>
      </c>
      <c r="I422" s="15">
        <v>219.2</v>
      </c>
      <c r="J422" s="77">
        <v>5</v>
      </c>
      <c r="K422" s="92"/>
    </row>
    <row r="423" spans="1:11" ht="22.5" x14ac:dyDescent="0.2">
      <c r="A423" s="14" t="s">
        <v>1506</v>
      </c>
      <c r="B423" s="14" t="s">
        <v>1957</v>
      </c>
      <c r="C423" s="14">
        <v>20250107</v>
      </c>
      <c r="D423" s="16">
        <v>45895</v>
      </c>
      <c r="E423" s="16">
        <v>45895</v>
      </c>
      <c r="F423" s="14" t="s">
        <v>2075</v>
      </c>
      <c r="G423" s="14">
        <v>54401381</v>
      </c>
      <c r="H423" s="14" t="s">
        <v>1521</v>
      </c>
      <c r="I423" s="15">
        <v>151.5</v>
      </c>
      <c r="J423" s="77">
        <v>5</v>
      </c>
      <c r="K423" s="92"/>
    </row>
    <row r="424" spans="1:11" ht="22.5" x14ac:dyDescent="0.2">
      <c r="A424" s="14" t="s">
        <v>1506</v>
      </c>
      <c r="B424" s="14" t="s">
        <v>1959</v>
      </c>
      <c r="C424" s="14">
        <v>20250108</v>
      </c>
      <c r="D424" s="16">
        <v>45895</v>
      </c>
      <c r="E424" s="16">
        <v>45895</v>
      </c>
      <c r="F424" s="14" t="s">
        <v>2076</v>
      </c>
      <c r="G424" s="14">
        <v>54401381</v>
      </c>
      <c r="H424" s="14" t="s">
        <v>1521</v>
      </c>
      <c r="I424" s="15">
        <v>151.5</v>
      </c>
      <c r="J424" s="77">
        <v>5</v>
      </c>
      <c r="K424" s="92"/>
    </row>
    <row r="425" spans="1:11" ht="12.75" x14ac:dyDescent="0.2">
      <c r="A425" s="14" t="s">
        <v>1506</v>
      </c>
      <c r="B425" s="14" t="s">
        <v>2077</v>
      </c>
      <c r="C425" s="14">
        <v>25038</v>
      </c>
      <c r="D425" s="16">
        <v>45895</v>
      </c>
      <c r="E425" s="16">
        <v>45895</v>
      </c>
      <c r="F425" s="14" t="s">
        <v>2078</v>
      </c>
      <c r="G425" s="14">
        <v>52150135</v>
      </c>
      <c r="H425" s="14" t="s">
        <v>1605</v>
      </c>
      <c r="I425" s="15">
        <v>236.04</v>
      </c>
      <c r="J425" s="77">
        <v>5</v>
      </c>
      <c r="K425" s="92"/>
    </row>
    <row r="426" spans="1:11" ht="22.5" x14ac:dyDescent="0.2">
      <c r="A426" s="14" t="s">
        <v>1506</v>
      </c>
      <c r="B426" s="14" t="s">
        <v>2079</v>
      </c>
      <c r="C426" s="14" t="s">
        <v>1621</v>
      </c>
      <c r="D426" s="16">
        <v>45895</v>
      </c>
      <c r="E426" s="16">
        <v>45895</v>
      </c>
      <c r="F426" s="14" t="s">
        <v>2080</v>
      </c>
      <c r="G426" s="14"/>
      <c r="H426" s="14" t="s">
        <v>1794</v>
      </c>
      <c r="I426" s="15">
        <v>95.6</v>
      </c>
      <c r="J426" s="77">
        <v>5</v>
      </c>
      <c r="K426" s="92"/>
    </row>
    <row r="427" spans="1:11" ht="22.5" x14ac:dyDescent="0.2">
      <c r="A427" s="14" t="s">
        <v>1506</v>
      </c>
      <c r="B427" s="14" t="s">
        <v>2081</v>
      </c>
      <c r="C427" s="14" t="s">
        <v>1621</v>
      </c>
      <c r="D427" s="16">
        <v>45895</v>
      </c>
      <c r="E427" s="16">
        <v>45895</v>
      </c>
      <c r="F427" s="14" t="s">
        <v>2082</v>
      </c>
      <c r="G427" s="14"/>
      <c r="H427" s="14" t="s">
        <v>1905</v>
      </c>
      <c r="I427" s="15">
        <v>115.5</v>
      </c>
      <c r="J427" s="77">
        <v>5</v>
      </c>
      <c r="K427" s="92"/>
    </row>
    <row r="428" spans="1:11" ht="12.75" x14ac:dyDescent="0.2">
      <c r="A428" s="14" t="s">
        <v>1506</v>
      </c>
      <c r="B428" s="14" t="s">
        <v>2083</v>
      </c>
      <c r="C428" s="14" t="s">
        <v>1621</v>
      </c>
      <c r="D428" s="16">
        <v>45895</v>
      </c>
      <c r="E428" s="16">
        <v>45895</v>
      </c>
      <c r="F428" s="14" t="s">
        <v>1781</v>
      </c>
      <c r="G428" s="14"/>
      <c r="H428" s="14" t="s">
        <v>1782</v>
      </c>
      <c r="I428" s="15">
        <v>251.4</v>
      </c>
      <c r="J428" s="77">
        <v>5</v>
      </c>
      <c r="K428" s="92"/>
    </row>
    <row r="429" spans="1:11" ht="12.75" x14ac:dyDescent="0.2">
      <c r="A429" s="14" t="s">
        <v>1506</v>
      </c>
      <c r="B429" s="14" t="s">
        <v>2083</v>
      </c>
      <c r="C429" s="14" t="s">
        <v>1621</v>
      </c>
      <c r="D429" s="16">
        <v>45895</v>
      </c>
      <c r="E429" s="16">
        <v>45895</v>
      </c>
      <c r="F429" s="14" t="s">
        <v>1781</v>
      </c>
      <c r="G429" s="14"/>
      <c r="H429" s="14" t="s">
        <v>1782</v>
      </c>
      <c r="I429" s="15">
        <v>182</v>
      </c>
      <c r="J429" s="77">
        <v>5</v>
      </c>
      <c r="K429" s="92"/>
    </row>
    <row r="430" spans="1:11" ht="12.75" x14ac:dyDescent="0.2">
      <c r="A430" s="14" t="s">
        <v>1506</v>
      </c>
      <c r="B430" s="14" t="s">
        <v>2084</v>
      </c>
      <c r="C430" s="14" t="s">
        <v>1621</v>
      </c>
      <c r="D430" s="16">
        <v>45895</v>
      </c>
      <c r="E430" s="16">
        <v>45895</v>
      </c>
      <c r="F430" s="14" t="s">
        <v>2085</v>
      </c>
      <c r="G430" s="14"/>
      <c r="H430" s="14" t="s">
        <v>2086</v>
      </c>
      <c r="I430" s="15">
        <v>102.3</v>
      </c>
      <c r="J430" s="77">
        <v>5</v>
      </c>
      <c r="K430" s="92"/>
    </row>
    <row r="431" spans="1:11" ht="12.75" x14ac:dyDescent="0.2">
      <c r="A431" s="14" t="s">
        <v>1506</v>
      </c>
      <c r="B431" s="14" t="s">
        <v>2087</v>
      </c>
      <c r="C431" s="14" t="s">
        <v>1621</v>
      </c>
      <c r="D431" s="16">
        <v>45895</v>
      </c>
      <c r="E431" s="16">
        <v>45895</v>
      </c>
      <c r="F431" s="14" t="s">
        <v>2088</v>
      </c>
      <c r="G431" s="14"/>
      <c r="H431" s="14" t="s">
        <v>671</v>
      </c>
      <c r="I431" s="15">
        <v>120</v>
      </c>
      <c r="J431" s="77">
        <v>5</v>
      </c>
      <c r="K431" s="92"/>
    </row>
    <row r="432" spans="1:11" ht="22.5" x14ac:dyDescent="0.2">
      <c r="A432" s="14" t="s">
        <v>1506</v>
      </c>
      <c r="B432" s="14" t="s">
        <v>2089</v>
      </c>
      <c r="C432" s="14" t="s">
        <v>1621</v>
      </c>
      <c r="D432" s="16">
        <v>45895</v>
      </c>
      <c r="E432" s="16">
        <v>45895</v>
      </c>
      <c r="F432" s="14" t="s">
        <v>2090</v>
      </c>
      <c r="G432" s="14"/>
      <c r="H432" s="14" t="s">
        <v>671</v>
      </c>
      <c r="I432" s="15">
        <v>518.6</v>
      </c>
      <c r="J432" s="77">
        <v>5</v>
      </c>
      <c r="K432" s="92"/>
    </row>
    <row r="433" spans="1:11" ht="22.5" x14ac:dyDescent="0.2">
      <c r="A433" s="14" t="s">
        <v>1506</v>
      </c>
      <c r="B433" s="14" t="s">
        <v>2091</v>
      </c>
      <c r="C433" s="14" t="s">
        <v>1621</v>
      </c>
      <c r="D433" s="16">
        <v>45897</v>
      </c>
      <c r="E433" s="16">
        <v>45897</v>
      </c>
      <c r="F433" s="14" t="s">
        <v>2092</v>
      </c>
      <c r="G433" s="14"/>
      <c r="H433" s="14" t="s">
        <v>1794</v>
      </c>
      <c r="I433" s="15">
        <v>85.6</v>
      </c>
      <c r="J433" s="77">
        <v>5</v>
      </c>
      <c r="K433" s="92"/>
    </row>
    <row r="434" spans="1:11" ht="12.75" x14ac:dyDescent="0.2">
      <c r="A434" s="14" t="s">
        <v>1506</v>
      </c>
      <c r="B434" s="14" t="s">
        <v>1965</v>
      </c>
      <c r="C434" s="14" t="s">
        <v>1965</v>
      </c>
      <c r="D434" s="16">
        <v>45901</v>
      </c>
      <c r="E434" s="16">
        <v>45901</v>
      </c>
      <c r="F434" s="14" t="s">
        <v>1966</v>
      </c>
      <c r="G434" s="14"/>
      <c r="H434" s="14" t="s">
        <v>667</v>
      </c>
      <c r="I434" s="15">
        <v>689.49</v>
      </c>
      <c r="J434" s="77">
        <v>5</v>
      </c>
      <c r="K434" s="92"/>
    </row>
    <row r="435" spans="1:11" ht="12.75" x14ac:dyDescent="0.2">
      <c r="A435" s="14" t="s">
        <v>1506</v>
      </c>
      <c r="B435" s="14" t="s">
        <v>2093</v>
      </c>
      <c r="C435" s="14" t="s">
        <v>1621</v>
      </c>
      <c r="D435" s="16">
        <v>45901</v>
      </c>
      <c r="E435" s="16">
        <v>45901</v>
      </c>
      <c r="F435" s="14" t="s">
        <v>2094</v>
      </c>
      <c r="G435" s="14"/>
      <c r="H435" s="14" t="s">
        <v>1887</v>
      </c>
      <c r="I435" s="15">
        <v>154.80000000000001</v>
      </c>
      <c r="J435" s="77">
        <v>5</v>
      </c>
      <c r="K435" s="92"/>
    </row>
    <row r="436" spans="1:11" ht="22.5" x14ac:dyDescent="0.2">
      <c r="A436" s="14" t="s">
        <v>1506</v>
      </c>
      <c r="B436" s="14" t="s">
        <v>2095</v>
      </c>
      <c r="C436" s="14" t="s">
        <v>1621</v>
      </c>
      <c r="D436" s="16">
        <v>45901</v>
      </c>
      <c r="E436" s="16">
        <v>45901</v>
      </c>
      <c r="F436" s="14" t="s">
        <v>2096</v>
      </c>
      <c r="G436" s="14"/>
      <c r="H436" s="14" t="s">
        <v>2097</v>
      </c>
      <c r="I436" s="15">
        <v>121</v>
      </c>
      <c r="J436" s="77">
        <v>5</v>
      </c>
      <c r="K436" s="92"/>
    </row>
    <row r="437" spans="1:11" ht="22.5" x14ac:dyDescent="0.2">
      <c r="A437" s="14" t="s">
        <v>1506</v>
      </c>
      <c r="B437" s="14" t="s">
        <v>2098</v>
      </c>
      <c r="C437" s="14" t="s">
        <v>1621</v>
      </c>
      <c r="D437" s="16">
        <v>45901</v>
      </c>
      <c r="E437" s="16">
        <v>45901</v>
      </c>
      <c r="F437" s="14" t="s">
        <v>2099</v>
      </c>
      <c r="G437" s="14"/>
      <c r="H437" s="14" t="s">
        <v>1794</v>
      </c>
      <c r="I437" s="15">
        <v>211.64</v>
      </c>
      <c r="J437" s="77">
        <v>5</v>
      </c>
      <c r="K437" s="92"/>
    </row>
    <row r="438" spans="1:11" ht="22.5" x14ac:dyDescent="0.2">
      <c r="A438" s="14" t="s">
        <v>1506</v>
      </c>
      <c r="B438" s="14" t="s">
        <v>2100</v>
      </c>
      <c r="C438" s="14" t="s">
        <v>1621</v>
      </c>
      <c r="D438" s="16">
        <v>45903</v>
      </c>
      <c r="E438" s="16">
        <v>45903</v>
      </c>
      <c r="F438" s="14" t="s">
        <v>2101</v>
      </c>
      <c r="G438" s="14"/>
      <c r="H438" s="14" t="s">
        <v>1790</v>
      </c>
      <c r="I438" s="15">
        <v>60</v>
      </c>
      <c r="J438" s="77">
        <v>5</v>
      </c>
      <c r="K438" s="92"/>
    </row>
    <row r="439" spans="1:11" ht="12.75" x14ac:dyDescent="0.2">
      <c r="A439" s="14" t="s">
        <v>1506</v>
      </c>
      <c r="B439" s="14" t="s">
        <v>1976</v>
      </c>
      <c r="C439" s="14" t="s">
        <v>1977</v>
      </c>
      <c r="D439" s="16">
        <v>45903</v>
      </c>
      <c r="E439" s="16">
        <v>45903</v>
      </c>
      <c r="F439" s="14" t="s">
        <v>2102</v>
      </c>
      <c r="G439" s="14">
        <v>54430666</v>
      </c>
      <c r="H439" s="14" t="s">
        <v>1519</v>
      </c>
      <c r="I439" s="15">
        <v>151.5</v>
      </c>
      <c r="J439" s="77">
        <v>5</v>
      </c>
      <c r="K439" s="92"/>
    </row>
    <row r="440" spans="1:11" ht="12.75" x14ac:dyDescent="0.2">
      <c r="A440" s="14" t="s">
        <v>1506</v>
      </c>
      <c r="B440" s="14" t="s">
        <v>2103</v>
      </c>
      <c r="C440" s="14">
        <v>25050</v>
      </c>
      <c r="D440" s="16">
        <v>45924</v>
      </c>
      <c r="E440" s="16">
        <v>45924</v>
      </c>
      <c r="F440" s="14" t="s">
        <v>2104</v>
      </c>
      <c r="G440" s="14">
        <v>52150135</v>
      </c>
      <c r="H440" s="14" t="s">
        <v>1605</v>
      </c>
      <c r="I440" s="15">
        <v>639.79999999999995</v>
      </c>
      <c r="J440" s="77">
        <v>5</v>
      </c>
      <c r="K440" s="92"/>
    </row>
    <row r="441" spans="1:11" ht="12.75" x14ac:dyDescent="0.2">
      <c r="A441" s="14" t="s">
        <v>1506</v>
      </c>
      <c r="B441" s="14" t="s">
        <v>2105</v>
      </c>
      <c r="C441" s="14">
        <v>25048</v>
      </c>
      <c r="D441" s="16">
        <v>45924</v>
      </c>
      <c r="E441" s="16">
        <v>45924</v>
      </c>
      <c r="F441" s="14" t="s">
        <v>2106</v>
      </c>
      <c r="G441" s="14">
        <v>52150135</v>
      </c>
      <c r="H441" s="14" t="s">
        <v>1605</v>
      </c>
      <c r="I441" s="15">
        <v>469.2</v>
      </c>
      <c r="J441" s="77">
        <v>5</v>
      </c>
      <c r="K441" s="92"/>
    </row>
    <row r="442" spans="1:11" ht="12.75" x14ac:dyDescent="0.2">
      <c r="A442" s="14" t="s">
        <v>1506</v>
      </c>
      <c r="B442" s="14" t="s">
        <v>2107</v>
      </c>
      <c r="C442" s="14">
        <v>25048</v>
      </c>
      <c r="D442" s="16">
        <v>45924</v>
      </c>
      <c r="E442" s="16">
        <v>45924</v>
      </c>
      <c r="F442" s="14" t="s">
        <v>2108</v>
      </c>
      <c r="G442" s="14">
        <v>55653278</v>
      </c>
      <c r="H442" s="14" t="s">
        <v>2061</v>
      </c>
      <c r="I442" s="15">
        <v>596</v>
      </c>
      <c r="J442" s="77">
        <v>5</v>
      </c>
      <c r="K442" s="92"/>
    </row>
    <row r="443" spans="1:11" ht="22.5" x14ac:dyDescent="0.2">
      <c r="A443" s="14" t="s">
        <v>1506</v>
      </c>
      <c r="B443" s="14" t="s">
        <v>2109</v>
      </c>
      <c r="C443" s="14" t="s">
        <v>1621</v>
      </c>
      <c r="D443" s="16">
        <v>45925</v>
      </c>
      <c r="E443" s="16">
        <v>45925</v>
      </c>
      <c r="F443" s="14" t="s">
        <v>2110</v>
      </c>
      <c r="G443" s="14"/>
      <c r="H443" s="14" t="s">
        <v>1782</v>
      </c>
      <c r="I443" s="15">
        <v>73.8</v>
      </c>
      <c r="J443" s="77">
        <v>5</v>
      </c>
      <c r="K443" s="92"/>
    </row>
    <row r="444" spans="1:11" ht="22.5" x14ac:dyDescent="0.2">
      <c r="A444" s="14" t="s">
        <v>1506</v>
      </c>
      <c r="B444" s="14" t="s">
        <v>2111</v>
      </c>
      <c r="C444" s="14" t="s">
        <v>1621</v>
      </c>
      <c r="D444" s="16">
        <v>45929</v>
      </c>
      <c r="E444" s="16">
        <v>45929</v>
      </c>
      <c r="F444" s="14" t="s">
        <v>2112</v>
      </c>
      <c r="G444" s="14"/>
      <c r="H444" s="14" t="s">
        <v>1782</v>
      </c>
      <c r="I444" s="15">
        <v>157.19999999999999</v>
      </c>
      <c r="J444" s="77">
        <v>5</v>
      </c>
      <c r="K444" s="92"/>
    </row>
    <row r="445" spans="1:11" ht="22.5" x14ac:dyDescent="0.2">
      <c r="A445" s="14" t="s">
        <v>1506</v>
      </c>
      <c r="B445" s="14" t="s">
        <v>2113</v>
      </c>
      <c r="C445" s="14">
        <v>2510515</v>
      </c>
      <c r="D445" s="16">
        <v>45930</v>
      </c>
      <c r="E445" s="16">
        <v>45930</v>
      </c>
      <c r="F445" s="14" t="s">
        <v>2114</v>
      </c>
      <c r="G445" s="14">
        <v>35958707</v>
      </c>
      <c r="H445" s="14" t="s">
        <v>1600</v>
      </c>
      <c r="I445" s="15">
        <v>615</v>
      </c>
      <c r="J445" s="77">
        <v>5</v>
      </c>
      <c r="K445" s="92"/>
    </row>
    <row r="446" spans="1:11" ht="12.75" x14ac:dyDescent="0.2">
      <c r="A446" s="14" t="s">
        <v>1506</v>
      </c>
      <c r="B446" s="14" t="s">
        <v>2115</v>
      </c>
      <c r="C446" s="14">
        <v>2025037</v>
      </c>
      <c r="D446" s="16">
        <v>45931</v>
      </c>
      <c r="E446" s="16">
        <v>45931</v>
      </c>
      <c r="F446" s="14" t="s">
        <v>2116</v>
      </c>
      <c r="G446" s="14">
        <v>40128296</v>
      </c>
      <c r="H446" s="14" t="s">
        <v>2117</v>
      </c>
      <c r="I446" s="15">
        <v>480</v>
      </c>
      <c r="J446" s="77">
        <v>5</v>
      </c>
      <c r="K446" s="92"/>
    </row>
    <row r="447" spans="1:11" ht="12.75" x14ac:dyDescent="0.2">
      <c r="A447" s="14" t="s">
        <v>1506</v>
      </c>
      <c r="B447" s="14" t="s">
        <v>2025</v>
      </c>
      <c r="C447" s="14" t="s">
        <v>2025</v>
      </c>
      <c r="D447" s="16">
        <v>45931</v>
      </c>
      <c r="E447" s="16">
        <v>45931</v>
      </c>
      <c r="F447" s="14" t="s">
        <v>2026</v>
      </c>
      <c r="G447" s="14" t="s">
        <v>666</v>
      </c>
      <c r="H447" s="14" t="s">
        <v>667</v>
      </c>
      <c r="I447" s="15">
        <v>687.64</v>
      </c>
      <c r="J447" s="77">
        <v>5</v>
      </c>
      <c r="K447" s="92"/>
    </row>
    <row r="448" spans="1:11" ht="22.5" x14ac:dyDescent="0.2">
      <c r="A448" s="14" t="s">
        <v>1506</v>
      </c>
      <c r="B448" s="14" t="s">
        <v>2118</v>
      </c>
      <c r="C448" s="14" t="s">
        <v>1621</v>
      </c>
      <c r="D448" s="16">
        <v>45932</v>
      </c>
      <c r="E448" s="16">
        <v>45932</v>
      </c>
      <c r="F448" s="14" t="s">
        <v>2119</v>
      </c>
      <c r="G448" s="14"/>
      <c r="H448" s="14" t="s">
        <v>1809</v>
      </c>
      <c r="I448" s="15">
        <v>60</v>
      </c>
      <c r="J448" s="77">
        <v>5</v>
      </c>
      <c r="K448" s="92"/>
    </row>
    <row r="449" spans="1:11" ht="22.5" x14ac:dyDescent="0.2">
      <c r="A449" s="14" t="s">
        <v>1506</v>
      </c>
      <c r="B449" s="14" t="s">
        <v>2120</v>
      </c>
      <c r="C449" s="14" t="s">
        <v>1621</v>
      </c>
      <c r="D449" s="16">
        <v>45932</v>
      </c>
      <c r="E449" s="16">
        <v>45932</v>
      </c>
      <c r="F449" s="14" t="s">
        <v>2121</v>
      </c>
      <c r="G449" s="14"/>
      <c r="H449" s="14" t="s">
        <v>2122</v>
      </c>
      <c r="I449" s="15">
        <v>775.7</v>
      </c>
      <c r="J449" s="77">
        <v>5</v>
      </c>
      <c r="K449" s="92"/>
    </row>
    <row r="450" spans="1:11" ht="12.75" x14ac:dyDescent="0.2">
      <c r="A450" s="14" t="s">
        <v>1506</v>
      </c>
      <c r="B450" s="14" t="s">
        <v>2123</v>
      </c>
      <c r="C450" s="14" t="s">
        <v>1621</v>
      </c>
      <c r="D450" s="16">
        <v>45932</v>
      </c>
      <c r="E450" s="16">
        <v>45932</v>
      </c>
      <c r="F450" s="14" t="s">
        <v>2124</v>
      </c>
      <c r="G450" s="14"/>
      <c r="H450" s="14" t="s">
        <v>1610</v>
      </c>
      <c r="I450" s="15">
        <v>102</v>
      </c>
      <c r="J450" s="77">
        <v>5</v>
      </c>
      <c r="K450" s="92"/>
    </row>
    <row r="451" spans="1:11" ht="22.5" x14ac:dyDescent="0.2">
      <c r="A451" s="14" t="s">
        <v>1506</v>
      </c>
      <c r="B451" s="14" t="s">
        <v>2125</v>
      </c>
      <c r="C451" s="14" t="s">
        <v>1621</v>
      </c>
      <c r="D451" s="16">
        <v>45933</v>
      </c>
      <c r="E451" s="16">
        <v>45933</v>
      </c>
      <c r="F451" s="14" t="s">
        <v>2126</v>
      </c>
      <c r="G451" s="14"/>
      <c r="H451" s="14" t="s">
        <v>1790</v>
      </c>
      <c r="I451" s="15">
        <v>100</v>
      </c>
      <c r="J451" s="77">
        <v>5</v>
      </c>
      <c r="K451" s="92"/>
    </row>
    <row r="452" spans="1:11" ht="22.5" x14ac:dyDescent="0.2">
      <c r="A452" s="14" t="s">
        <v>1506</v>
      </c>
      <c r="B452" s="14" t="s">
        <v>2127</v>
      </c>
      <c r="C452" s="14">
        <v>2510582</v>
      </c>
      <c r="D452" s="16">
        <v>45936</v>
      </c>
      <c r="E452" s="16">
        <v>45936</v>
      </c>
      <c r="F452" s="14" t="s">
        <v>2128</v>
      </c>
      <c r="G452" s="14">
        <v>35958707</v>
      </c>
      <c r="H452" s="14" t="s">
        <v>1600</v>
      </c>
      <c r="I452" s="15">
        <v>615</v>
      </c>
      <c r="J452" s="77">
        <v>5</v>
      </c>
      <c r="K452" s="92"/>
    </row>
    <row r="453" spans="1:11" ht="12.75" x14ac:dyDescent="0.2">
      <c r="A453" s="14" t="s">
        <v>1506</v>
      </c>
      <c r="B453" s="14" t="s">
        <v>2021</v>
      </c>
      <c r="C453" s="14" t="s">
        <v>2022</v>
      </c>
      <c r="D453" s="16">
        <v>45936</v>
      </c>
      <c r="E453" s="16">
        <v>45936</v>
      </c>
      <c r="F453" s="14" t="s">
        <v>2102</v>
      </c>
      <c r="G453" s="14">
        <v>54430666</v>
      </c>
      <c r="H453" s="14" t="s">
        <v>1519</v>
      </c>
      <c r="I453" s="15">
        <v>151.5</v>
      </c>
      <c r="J453" s="77">
        <v>5</v>
      </c>
      <c r="K453" s="92"/>
    </row>
    <row r="454" spans="1:11" ht="22.5" x14ac:dyDescent="0.2">
      <c r="A454" s="14" t="s">
        <v>1506</v>
      </c>
      <c r="B454" s="14" t="s">
        <v>2129</v>
      </c>
      <c r="C454" s="14" t="s">
        <v>1621</v>
      </c>
      <c r="D454" s="16">
        <v>45944</v>
      </c>
      <c r="E454" s="16">
        <v>45944</v>
      </c>
      <c r="F454" s="14" t="s">
        <v>2130</v>
      </c>
      <c r="G454" s="14"/>
      <c r="H454" s="14" t="s">
        <v>2131</v>
      </c>
      <c r="I454" s="15">
        <v>125.6</v>
      </c>
      <c r="J454" s="77">
        <v>5</v>
      </c>
      <c r="K454" s="92"/>
    </row>
    <row r="455" spans="1:11" ht="22.5" x14ac:dyDescent="0.2">
      <c r="A455" s="14" t="s">
        <v>1506</v>
      </c>
      <c r="B455" s="14" t="s">
        <v>2132</v>
      </c>
      <c r="C455" s="14" t="s">
        <v>1621</v>
      </c>
      <c r="D455" s="16">
        <v>45945</v>
      </c>
      <c r="E455" s="16">
        <v>45945</v>
      </c>
      <c r="F455" s="14" t="s">
        <v>2133</v>
      </c>
      <c r="G455" s="14"/>
      <c r="H455" s="14" t="s">
        <v>670</v>
      </c>
      <c r="I455" s="15">
        <v>244</v>
      </c>
      <c r="J455" s="77">
        <v>5</v>
      </c>
      <c r="K455" s="92"/>
    </row>
    <row r="456" spans="1:11" ht="22.5" x14ac:dyDescent="0.2">
      <c r="A456" s="14" t="s">
        <v>1506</v>
      </c>
      <c r="B456" s="14" t="s">
        <v>2134</v>
      </c>
      <c r="C456" s="14" t="s">
        <v>2135</v>
      </c>
      <c r="D456" s="16">
        <v>45953</v>
      </c>
      <c r="E456" s="16">
        <v>45953</v>
      </c>
      <c r="F456" s="14" t="s">
        <v>2136</v>
      </c>
      <c r="G456" s="14">
        <v>43793509</v>
      </c>
      <c r="H456" s="14" t="s">
        <v>2137</v>
      </c>
      <c r="I456" s="15">
        <v>800</v>
      </c>
      <c r="J456" s="77">
        <v>5</v>
      </c>
      <c r="K456" s="92"/>
    </row>
    <row r="457" spans="1:11" ht="22.5" x14ac:dyDescent="0.2">
      <c r="A457" s="14" t="s">
        <v>1506</v>
      </c>
      <c r="B457" s="14" t="s">
        <v>2138</v>
      </c>
      <c r="C457" s="14" t="s">
        <v>1621</v>
      </c>
      <c r="D457" s="16">
        <v>45957</v>
      </c>
      <c r="E457" s="16">
        <v>45957</v>
      </c>
      <c r="F457" s="14" t="s">
        <v>2139</v>
      </c>
      <c r="G457" s="14"/>
      <c r="H457" s="14" t="s">
        <v>670</v>
      </c>
      <c r="I457" s="15">
        <v>55.57</v>
      </c>
      <c r="J457" s="77">
        <v>5</v>
      </c>
      <c r="K457" s="92"/>
    </row>
    <row r="458" spans="1:11" ht="12.75" x14ac:dyDescent="0.2">
      <c r="A458" s="14" t="s">
        <v>1506</v>
      </c>
      <c r="B458" s="14" t="s">
        <v>2140</v>
      </c>
      <c r="C458" s="14">
        <v>20250110</v>
      </c>
      <c r="D458" s="16">
        <v>45961</v>
      </c>
      <c r="E458" s="16">
        <v>45961</v>
      </c>
      <c r="F458" s="14" t="s">
        <v>2141</v>
      </c>
      <c r="G458" s="14">
        <v>54401381</v>
      </c>
      <c r="H458" s="14" t="s">
        <v>1521</v>
      </c>
      <c r="I458" s="15">
        <v>151.5</v>
      </c>
      <c r="J458" s="77">
        <v>5</v>
      </c>
      <c r="K458" s="92"/>
    </row>
    <row r="459" spans="1:11" ht="12.75" x14ac:dyDescent="0.2">
      <c r="A459" s="14" t="s">
        <v>1506</v>
      </c>
      <c r="B459" s="14" t="s">
        <v>2142</v>
      </c>
      <c r="C459" s="14">
        <v>20250109</v>
      </c>
      <c r="D459" s="16">
        <v>45961</v>
      </c>
      <c r="E459" s="16">
        <v>45961</v>
      </c>
      <c r="F459" s="14" t="s">
        <v>2143</v>
      </c>
      <c r="G459" s="14">
        <v>54401381</v>
      </c>
      <c r="H459" s="14" t="s">
        <v>1521</v>
      </c>
      <c r="I459" s="15">
        <v>151.5</v>
      </c>
      <c r="J459" s="77">
        <v>5</v>
      </c>
      <c r="K459" s="92"/>
    </row>
    <row r="460" spans="1:11" ht="22.5" x14ac:dyDescent="0.2">
      <c r="A460" s="14" t="s">
        <v>1506</v>
      </c>
      <c r="B460" s="14" t="s">
        <v>2144</v>
      </c>
      <c r="C460" s="14" t="s">
        <v>2145</v>
      </c>
      <c r="D460" s="16">
        <v>45966</v>
      </c>
      <c r="E460" s="16">
        <v>45966</v>
      </c>
      <c r="F460" s="14" t="s">
        <v>2146</v>
      </c>
      <c r="G460" s="14">
        <v>42070996</v>
      </c>
      <c r="H460" s="14" t="s">
        <v>2147</v>
      </c>
      <c r="I460" s="15">
        <v>55</v>
      </c>
      <c r="J460" s="77">
        <v>1</v>
      </c>
      <c r="K460" s="92"/>
    </row>
    <row r="461" spans="1:11" ht="22.5" x14ac:dyDescent="0.2">
      <c r="A461" s="14" t="s">
        <v>1506</v>
      </c>
      <c r="B461" s="14" t="s">
        <v>2148</v>
      </c>
      <c r="C461" s="14" t="s">
        <v>2149</v>
      </c>
      <c r="D461" s="16">
        <v>45971</v>
      </c>
      <c r="E461" s="16">
        <v>45971</v>
      </c>
      <c r="F461" s="14" t="s">
        <v>2150</v>
      </c>
      <c r="G461" s="14">
        <v>42070996</v>
      </c>
      <c r="H461" s="14" t="s">
        <v>2147</v>
      </c>
      <c r="I461" s="15">
        <v>30</v>
      </c>
      <c r="J461" s="77">
        <v>1</v>
      </c>
      <c r="K461" s="92"/>
    </row>
    <row r="462" spans="1:11" ht="22.5" x14ac:dyDescent="0.2">
      <c r="A462" s="14" t="s">
        <v>1506</v>
      </c>
      <c r="B462" s="14" t="s">
        <v>2151</v>
      </c>
      <c r="C462" s="14" t="s">
        <v>2152</v>
      </c>
      <c r="D462" s="16">
        <v>45980</v>
      </c>
      <c r="E462" s="16">
        <v>45980</v>
      </c>
      <c r="F462" s="14" t="s">
        <v>2153</v>
      </c>
      <c r="G462" s="14">
        <v>36107301</v>
      </c>
      <c r="H462" s="14" t="s">
        <v>2154</v>
      </c>
      <c r="I462" s="15">
        <v>10230</v>
      </c>
      <c r="J462" s="77">
        <v>1</v>
      </c>
      <c r="K462" s="92"/>
    </row>
    <row r="463" spans="1:11" ht="12.75" x14ac:dyDescent="0.2">
      <c r="A463" s="14" t="s">
        <v>1506</v>
      </c>
      <c r="B463" s="14" t="s">
        <v>2155</v>
      </c>
      <c r="C463" s="14" t="s">
        <v>2155</v>
      </c>
      <c r="D463" s="16">
        <v>45962</v>
      </c>
      <c r="E463" s="16">
        <v>45962</v>
      </c>
      <c r="F463" s="14" t="s">
        <v>2156</v>
      </c>
      <c r="G463" s="14"/>
      <c r="H463" s="14" t="s">
        <v>667</v>
      </c>
      <c r="I463" s="15">
        <v>688.3</v>
      </c>
      <c r="J463" s="77">
        <v>5</v>
      </c>
      <c r="K463" s="92"/>
    </row>
    <row r="464" spans="1:11" ht="12.75" x14ac:dyDescent="0.2">
      <c r="A464" s="14" t="s">
        <v>1506</v>
      </c>
      <c r="B464" s="14" t="s">
        <v>2157</v>
      </c>
      <c r="C464" s="14">
        <v>2025025128</v>
      </c>
      <c r="D464" s="16">
        <v>45963</v>
      </c>
      <c r="E464" s="16">
        <v>45963</v>
      </c>
      <c r="F464" s="14" t="s">
        <v>2158</v>
      </c>
      <c r="G464" s="14">
        <v>36259705</v>
      </c>
      <c r="H464" s="14" t="s">
        <v>1919</v>
      </c>
      <c r="I464" s="15">
        <v>40.74</v>
      </c>
      <c r="J464" s="77">
        <v>5</v>
      </c>
      <c r="K464" s="92"/>
    </row>
    <row r="465" spans="1:11" ht="22.5" x14ac:dyDescent="0.2">
      <c r="A465" s="14" t="s">
        <v>1506</v>
      </c>
      <c r="B465" s="14" t="s">
        <v>2159</v>
      </c>
      <c r="C465" s="14" t="s">
        <v>1621</v>
      </c>
      <c r="D465" s="16">
        <v>45965</v>
      </c>
      <c r="E465" s="16">
        <v>45965</v>
      </c>
      <c r="F465" s="14" t="s">
        <v>2160</v>
      </c>
      <c r="G465" s="14"/>
      <c r="H465" s="14" t="s">
        <v>1785</v>
      </c>
      <c r="I465" s="15">
        <v>130</v>
      </c>
      <c r="J465" s="77">
        <v>5</v>
      </c>
      <c r="K465" s="92"/>
    </row>
    <row r="466" spans="1:11" ht="22.5" x14ac:dyDescent="0.2">
      <c r="A466" s="14" t="s">
        <v>1506</v>
      </c>
      <c r="B466" s="14" t="s">
        <v>2161</v>
      </c>
      <c r="C466" s="14" t="s">
        <v>2162</v>
      </c>
      <c r="D466" s="16">
        <v>45966</v>
      </c>
      <c r="E466" s="16">
        <v>45966</v>
      </c>
      <c r="F466" s="14" t="s">
        <v>2163</v>
      </c>
      <c r="G466" s="14">
        <v>54430666</v>
      </c>
      <c r="H466" s="14" t="s">
        <v>1519</v>
      </c>
      <c r="I466" s="15">
        <v>151.5</v>
      </c>
      <c r="J466" s="77">
        <v>5</v>
      </c>
      <c r="K466" s="92"/>
    </row>
    <row r="467" spans="1:11" ht="22.5" x14ac:dyDescent="0.2">
      <c r="A467" s="14" t="s">
        <v>1506</v>
      </c>
      <c r="B467" s="14" t="s">
        <v>2164</v>
      </c>
      <c r="C467" s="14">
        <v>2251243</v>
      </c>
      <c r="D467" s="16">
        <v>45966</v>
      </c>
      <c r="E467" s="16">
        <v>45966</v>
      </c>
      <c r="F467" s="14" t="s">
        <v>2163</v>
      </c>
      <c r="G467" s="14">
        <v>31351948</v>
      </c>
      <c r="H467" s="14" t="s">
        <v>2165</v>
      </c>
      <c r="I467" s="15">
        <v>1107</v>
      </c>
      <c r="J467" s="77">
        <v>5</v>
      </c>
      <c r="K467" s="92"/>
    </row>
    <row r="468" spans="1:11" ht="22.5" x14ac:dyDescent="0.2">
      <c r="A468" s="14" t="s">
        <v>1506</v>
      </c>
      <c r="B468" s="14" t="s">
        <v>2166</v>
      </c>
      <c r="C468" s="14">
        <v>2510650</v>
      </c>
      <c r="D468" s="16">
        <v>45971</v>
      </c>
      <c r="E468" s="16">
        <v>45971</v>
      </c>
      <c r="F468" s="14" t="s">
        <v>2167</v>
      </c>
      <c r="G468" s="14">
        <v>35958707</v>
      </c>
      <c r="H468" s="14" t="s">
        <v>1600</v>
      </c>
      <c r="I468" s="15">
        <v>615</v>
      </c>
      <c r="J468" s="77">
        <v>5</v>
      </c>
      <c r="K468" s="92"/>
    </row>
    <row r="469" spans="1:11" ht="22.5" x14ac:dyDescent="0.2">
      <c r="A469" s="14" t="s">
        <v>1506</v>
      </c>
      <c r="B469" s="14" t="s">
        <v>2168</v>
      </c>
      <c r="C469" s="14">
        <v>1000157425</v>
      </c>
      <c r="D469" s="16">
        <v>45971</v>
      </c>
      <c r="E469" s="16">
        <v>45971</v>
      </c>
      <c r="F469" s="14" t="s">
        <v>2169</v>
      </c>
      <c r="G469" s="14">
        <v>35774282</v>
      </c>
      <c r="H469" s="14" t="s">
        <v>1741</v>
      </c>
      <c r="I469" s="15">
        <v>32.4</v>
      </c>
      <c r="J469" s="77">
        <v>5</v>
      </c>
      <c r="K469" s="92"/>
    </row>
    <row r="470" spans="1:11" ht="22.5" x14ac:dyDescent="0.2">
      <c r="A470" s="14" t="s">
        <v>1506</v>
      </c>
      <c r="B470" s="14" t="s">
        <v>2170</v>
      </c>
      <c r="C470" s="14">
        <v>2025490</v>
      </c>
      <c r="D470" s="16">
        <v>45971</v>
      </c>
      <c r="E470" s="16">
        <v>45971</v>
      </c>
      <c r="F470" s="14" t="s">
        <v>2171</v>
      </c>
      <c r="G470" s="14">
        <v>36747599</v>
      </c>
      <c r="H470" s="14" t="s">
        <v>2172</v>
      </c>
      <c r="I470" s="15">
        <v>3290.72</v>
      </c>
      <c r="J470" s="77">
        <v>5</v>
      </c>
      <c r="K470" s="92"/>
    </row>
    <row r="471" spans="1:11" ht="12.75" x14ac:dyDescent="0.2">
      <c r="A471" s="14" t="s">
        <v>1506</v>
      </c>
      <c r="B471" s="14" t="s">
        <v>2155</v>
      </c>
      <c r="C471" s="14" t="s">
        <v>2155</v>
      </c>
      <c r="D471" s="16">
        <v>45962</v>
      </c>
      <c r="E471" s="16">
        <v>45962</v>
      </c>
      <c r="F471" s="14" t="s">
        <v>2156</v>
      </c>
      <c r="G471" s="14"/>
      <c r="H471" s="14" t="s">
        <v>667</v>
      </c>
      <c r="I471" s="15">
        <v>386.18</v>
      </c>
      <c r="J471" s="77">
        <v>2</v>
      </c>
      <c r="K471" s="92"/>
    </row>
    <row r="472" spans="1:11" ht="22.5" x14ac:dyDescent="0.2">
      <c r="A472" s="14" t="s">
        <v>1506</v>
      </c>
      <c r="B472" s="14" t="s">
        <v>2161</v>
      </c>
      <c r="C472" s="14" t="s">
        <v>2162</v>
      </c>
      <c r="D472" s="16">
        <v>45966</v>
      </c>
      <c r="E472" s="16">
        <v>45966</v>
      </c>
      <c r="F472" s="14" t="s">
        <v>2173</v>
      </c>
      <c r="G472" s="14">
        <v>54430666</v>
      </c>
      <c r="H472" s="14" t="s">
        <v>1519</v>
      </c>
      <c r="I472" s="15">
        <v>85</v>
      </c>
      <c r="J472" s="77">
        <v>2</v>
      </c>
      <c r="K472" s="92"/>
    </row>
    <row r="473" spans="1:11" ht="22.5" x14ac:dyDescent="0.2">
      <c r="A473" s="14" t="s">
        <v>1506</v>
      </c>
      <c r="B473" s="14" t="s">
        <v>2174</v>
      </c>
      <c r="C473" s="14" t="s">
        <v>1710</v>
      </c>
      <c r="D473" s="16">
        <v>45974</v>
      </c>
      <c r="E473" s="16">
        <v>45974</v>
      </c>
      <c r="F473" s="14" t="s">
        <v>2175</v>
      </c>
      <c r="G473" s="14"/>
      <c r="H473" s="14" t="s">
        <v>1556</v>
      </c>
      <c r="I473" s="15">
        <v>1909.5</v>
      </c>
      <c r="J473" s="77">
        <v>2</v>
      </c>
      <c r="K473" s="92"/>
    </row>
    <row r="474" spans="1:11" ht="12.75" x14ac:dyDescent="0.2">
      <c r="A474" s="14" t="s">
        <v>1506</v>
      </c>
      <c r="B474" s="14" t="s">
        <v>2176</v>
      </c>
      <c r="C474" s="14">
        <v>2025040</v>
      </c>
      <c r="D474" s="16">
        <v>45964</v>
      </c>
      <c r="E474" s="16">
        <v>45964</v>
      </c>
      <c r="F474" s="14" t="s">
        <v>2177</v>
      </c>
      <c r="G474" s="14">
        <v>47159791</v>
      </c>
      <c r="H474" s="14" t="s">
        <v>2178</v>
      </c>
      <c r="I474" s="15">
        <v>500</v>
      </c>
      <c r="J474" s="77">
        <v>3</v>
      </c>
      <c r="K474" s="92"/>
    </row>
    <row r="475" spans="1:11" ht="22.5" x14ac:dyDescent="0.2">
      <c r="A475" s="14" t="s">
        <v>1506</v>
      </c>
      <c r="B475" s="14" t="s">
        <v>2179</v>
      </c>
      <c r="C475" s="14" t="s">
        <v>1710</v>
      </c>
      <c r="D475" s="16">
        <v>45966</v>
      </c>
      <c r="E475" s="16">
        <v>45966</v>
      </c>
      <c r="F475" s="14" t="s">
        <v>2180</v>
      </c>
      <c r="G475" s="14"/>
      <c r="H475" s="14" t="s">
        <v>1556</v>
      </c>
      <c r="I475" s="15">
        <v>344.01</v>
      </c>
      <c r="J475" s="77">
        <v>3</v>
      </c>
      <c r="K475" s="92"/>
    </row>
    <row r="476" spans="1:11" ht="12.75" x14ac:dyDescent="0.2">
      <c r="A476" s="14" t="s">
        <v>1506</v>
      </c>
      <c r="B476" s="14" t="s">
        <v>2181</v>
      </c>
      <c r="C476" s="14" t="s">
        <v>2181</v>
      </c>
      <c r="D476" s="16">
        <v>46053</v>
      </c>
      <c r="E476" s="16">
        <v>46053</v>
      </c>
      <c r="F476" s="14" t="s">
        <v>2182</v>
      </c>
      <c r="G476" s="14"/>
      <c r="H476" s="14" t="s">
        <v>667</v>
      </c>
      <c r="I476" s="15">
        <v>1.82</v>
      </c>
      <c r="J476" s="77">
        <v>5</v>
      </c>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Slovenská triatlonová únia, Olympijské námestie 14290/1, Bratislava, 831 04</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31745466</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Buzekova Jana</cp:lastModifiedBy>
  <cp:revision/>
  <cp:lastPrinted>2025-01-23T13:30:36Z</cp:lastPrinted>
  <dcterms:created xsi:type="dcterms:W3CDTF">2017-02-20T06:20:12Z</dcterms:created>
  <dcterms:modified xsi:type="dcterms:W3CDTF">2026-04-14T08:41:40Z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