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docs.live.net/6bba784918ad3f2c/005-SRU/002-Areas/2025-financie/2025-vyúčtovanie/"/>
    </mc:Choice>
  </mc:AlternateContent>
  <xr:revisionPtr revIDLastSave="2" documentId="8_{D97F0928-6B09-48ED-BF75-694E851A57A0}" xr6:coauthVersionLast="47" xr6:coauthVersionMax="47" xr10:uidLastSave="{3C6DF8D3-5496-4F11-B408-84AEE4766CCD}"/>
  <bookViews>
    <workbookView xWindow="-1890" yWindow="-19545" windowWidth="28800" windowHeight="17475" activeTab="4" xr2:uid="{EC8A2856-8220-4009-B1AF-87C99018A1F0}"/>
  </bookViews>
  <sheets>
    <sheet name="Usmernenie" sheetId="5" r:id="rId1"/>
    <sheet name="Príklady" sheetId="7" r:id="rId2"/>
    <sheet name="Príjmy" sheetId="6" r:id="rId3"/>
    <sheet name="Spolu" sheetId="9" r:id="rId4"/>
    <sheet name="Doklady" sheetId="4" r:id="rId5"/>
    <sheet name="Adr" sheetId="2"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N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B89" i="1"/>
  <c r="M89" i="1" s="1"/>
  <c r="B87" i="1"/>
  <c r="M87" i="1" s="1"/>
  <c r="B80" i="1"/>
  <c r="M80" i="1" s="1"/>
  <c r="B76" i="1"/>
  <c r="M76" i="1" s="1"/>
  <c r="B72" i="1"/>
  <c r="M72" i="1" s="1"/>
  <c r="B69" i="1"/>
  <c r="M69" i="1" s="1"/>
  <c r="B70" i="1"/>
  <c r="M70" i="1" s="1"/>
  <c r="B60" i="1"/>
  <c r="M60" i="1" s="1"/>
  <c r="B52" i="1"/>
  <c r="M52" i="1" s="1"/>
  <c r="B51" i="1"/>
  <c r="M51"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4" i="1"/>
  <c r="N94" i="1" s="1"/>
  <c r="J94"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B21" i="1" l="1"/>
  <c r="M21" i="1" s="1"/>
  <c r="B23" i="1"/>
  <c r="M23" i="1" s="1"/>
  <c r="B24" i="1"/>
  <c r="M24" i="1" s="1"/>
  <c r="B28" i="1"/>
  <c r="M28" i="1" s="1"/>
  <c r="B29" i="1"/>
  <c r="M29" i="1" s="1"/>
  <c r="B31" i="1"/>
  <c r="M31" i="1" s="1"/>
  <c r="B35" i="1"/>
  <c r="M35" i="1" s="1"/>
  <c r="B36" i="1"/>
  <c r="M36" i="1" s="1"/>
  <c r="B40" i="1"/>
  <c r="M40" i="1" s="1"/>
  <c r="B41" i="1"/>
  <c r="M41" i="1" s="1"/>
  <c r="B92" i="1"/>
  <c r="M92" i="1" s="1"/>
  <c r="B96" i="1"/>
  <c r="M96" i="1" s="1"/>
  <c r="B114" i="1"/>
  <c r="M114" i="1" s="1"/>
  <c r="B115" i="1"/>
  <c r="M115" i="1" s="1"/>
  <c r="B116" i="1"/>
  <c r="M116" i="1" s="1"/>
  <c r="B121" i="1"/>
  <c r="M121" i="1" s="1"/>
  <c r="B122" i="1"/>
  <c r="M122" i="1" s="1"/>
  <c r="B134" i="1"/>
  <c r="M134" i="1" s="1"/>
  <c r="B135" i="1"/>
  <c r="M135" i="1" s="1"/>
  <c r="B136" i="1"/>
  <c r="M136" i="1" s="1"/>
  <c r="B137" i="1"/>
  <c r="M137" i="1" s="1"/>
  <c r="B139" i="1"/>
  <c r="M139" i="1" s="1"/>
  <c r="B141" i="1"/>
  <c r="M141" i="1" s="1"/>
  <c r="B146" i="1"/>
  <c r="M146" i="1" s="1"/>
  <c r="B148" i="1"/>
  <c r="M148" i="1" s="1"/>
  <c r="B150" i="1"/>
  <c r="M150" i="1" s="1"/>
  <c r="B189" i="1"/>
  <c r="M189" i="1" s="1"/>
  <c r="B191" i="1"/>
  <c r="M191" i="1" s="1"/>
  <c r="B202" i="1"/>
  <c r="M202" i="1" s="1"/>
  <c r="B203" i="1"/>
  <c r="M203" i="1" s="1"/>
  <c r="B218" i="1"/>
  <c r="M218" i="1" s="1"/>
  <c r="B226" i="1"/>
  <c r="M226" i="1" s="1"/>
  <c r="B227" i="1"/>
  <c r="M227" i="1" s="1"/>
  <c r="B240" i="1"/>
  <c r="M240" i="1" s="1"/>
  <c r="B243" i="1"/>
  <c r="M243" i="1" s="1"/>
  <c r="B245" i="1"/>
  <c r="M245" i="1" s="1"/>
  <c r="B254" i="1"/>
  <c r="M254" i="1" s="1"/>
  <c r="B261" i="1"/>
  <c r="M261" i="1" s="1"/>
  <c r="B263" i="1"/>
  <c r="M263" i="1" s="1"/>
  <c r="B267" i="1"/>
  <c r="M267" i="1" s="1"/>
  <c r="B273" i="1"/>
  <c r="M273" i="1" s="1"/>
  <c r="B295" i="1"/>
  <c r="M295" i="1" s="1"/>
  <c r="B297" i="1"/>
  <c r="M297" i="1" s="1"/>
  <c r="B300" i="1"/>
  <c r="M300" i="1" s="1"/>
  <c r="B302" i="1"/>
  <c r="M302" i="1" s="1"/>
  <c r="B303" i="1"/>
  <c r="M303" i="1" s="1"/>
  <c r="B308" i="1"/>
  <c r="M308" i="1" s="1"/>
  <c r="B151" i="1"/>
  <c r="M151" i="1" s="1"/>
  <c r="B157" i="1"/>
  <c r="M157" i="1" s="1"/>
  <c r="B2" i="1"/>
  <c r="M2" i="1" s="1"/>
  <c r="B274" i="1"/>
  <c r="M274" i="1" s="1"/>
  <c r="B167" i="1"/>
  <c r="M167" i="1" s="1"/>
  <c r="A14" i="10"/>
  <c r="A13" i="11"/>
  <c r="P2" i="11"/>
  <c r="P3" i="11"/>
  <c r="P4" i="11"/>
  <c r="P5" i="11"/>
  <c r="P6" i="11"/>
  <c r="P7" i="11"/>
  <c r="P8" i="11"/>
  <c r="P9" i="11"/>
  <c r="P10" i="11"/>
  <c r="P11" i="11"/>
  <c r="P12" i="11"/>
  <c r="N12" i="11"/>
  <c r="P13" i="11"/>
  <c r="N13" i="11"/>
  <c r="P1" i="11"/>
  <c r="J506" i="1"/>
  <c r="J504" i="1"/>
  <c r="J505" i="1"/>
  <c r="J507" i="1"/>
  <c r="N4" i="1"/>
  <c r="N5" i="1"/>
  <c r="N6" i="1"/>
  <c r="N7" i="1"/>
  <c r="N8" i="1"/>
  <c r="N9" i="1"/>
  <c r="N10" i="1"/>
  <c r="N11" i="1"/>
  <c r="N12" i="1"/>
  <c r="N14" i="1"/>
  <c r="N15" i="1"/>
  <c r="N16" i="1"/>
  <c r="N210" i="1"/>
  <c r="N211" i="1"/>
  <c r="N212" i="1"/>
  <c r="N230" i="1"/>
  <c r="N231" i="1"/>
  <c r="N232" i="1"/>
  <c r="N234" i="1"/>
  <c r="N233" i="1"/>
  <c r="N236" i="1"/>
  <c r="N237" i="1"/>
  <c r="N244" i="1"/>
  <c r="N249" i="1"/>
  <c r="N252" i="1"/>
  <c r="N256" i="1"/>
  <c r="N258" i="1"/>
  <c r="N259" i="1"/>
  <c r="N275" i="1"/>
  <c r="N276" i="1"/>
  <c r="N282" i="1"/>
  <c r="N283" i="1"/>
  <c r="N284" i="1"/>
  <c r="N285" i="1"/>
  <c r="N286" i="1"/>
  <c r="N287" i="1"/>
  <c r="N288" i="1"/>
  <c r="N289" i="1"/>
  <c r="N290" i="1"/>
  <c r="N292" i="1"/>
  <c r="N291" i="1"/>
  <c r="N293" i="1"/>
  <c r="N296" i="1"/>
  <c r="N304" i="1"/>
  <c r="N306" i="1"/>
  <c r="N310" i="1"/>
  <c r="N311" i="1"/>
  <c r="N313" i="1"/>
  <c r="N314" i="1"/>
  <c r="N315" i="1"/>
  <c r="N312" i="1"/>
  <c r="N239" i="1"/>
  <c r="N316" i="1"/>
  <c r="N317" i="1"/>
  <c r="N320" i="1"/>
  <c r="N321" i="1"/>
  <c r="N323" i="1"/>
  <c r="N324" i="1"/>
  <c r="N325" i="1"/>
  <c r="N326" i="1"/>
  <c r="N327" i="1"/>
  <c r="N333" i="1"/>
  <c r="N336" i="1"/>
  <c r="N337" i="1"/>
  <c r="N338" i="1"/>
  <c r="N340" i="1"/>
  <c r="N341" i="1"/>
  <c r="N342" i="1"/>
  <c r="N343" i="1"/>
  <c r="N344" i="1"/>
  <c r="N351" i="1"/>
  <c r="N352" i="1"/>
  <c r="N353" i="1"/>
  <c r="N354" i="1"/>
  <c r="N355" i="1"/>
  <c r="N356" i="1"/>
  <c r="N357" i="1"/>
  <c r="N358" i="1"/>
  <c r="N366" i="1"/>
  <c r="N367" i="1"/>
  <c r="N368" i="1"/>
  <c r="N369" i="1"/>
  <c r="N370" i="1"/>
  <c r="N372" i="1"/>
  <c r="N373" i="1"/>
  <c r="N375" i="1"/>
  <c r="N376" i="1"/>
  <c r="N377" i="1"/>
  <c r="N378" i="1"/>
  <c r="N371" i="1"/>
  <c r="N393" i="1"/>
  <c r="N397" i="1"/>
  <c r="N398" i="1"/>
  <c r="N399" i="1"/>
  <c r="N400" i="1"/>
  <c r="N401" i="1"/>
  <c r="N402" i="1"/>
  <c r="N408" i="1"/>
  <c r="N409" i="1"/>
  <c r="N412" i="1"/>
  <c r="N413" i="1"/>
  <c r="N445" i="1"/>
  <c r="N446" i="1"/>
  <c r="N447" i="1"/>
  <c r="N448" i="1"/>
  <c r="N449" i="1"/>
  <c r="N450" i="1"/>
  <c r="N452" i="1"/>
  <c r="N453" i="1"/>
  <c r="N454" i="1"/>
  <c r="N455" i="1"/>
  <c r="N457" i="1"/>
  <c r="N458" i="1"/>
  <c r="N466" i="1"/>
  <c r="N467" i="1"/>
  <c r="N468" i="1"/>
  <c r="N469" i="1"/>
  <c r="N494" i="1"/>
  <c r="N499" i="1"/>
  <c r="N500" i="1"/>
  <c r="N501" i="1"/>
  <c r="N502" i="1"/>
  <c r="N503" i="1"/>
  <c r="I504" i="1"/>
  <c r="N504" i="1" s="1"/>
  <c r="I505" i="1"/>
  <c r="N505" i="1" s="1"/>
  <c r="N295" i="1"/>
  <c r="N297" i="1"/>
  <c r="N302" i="1"/>
  <c r="N419" i="1"/>
  <c r="N439" i="1"/>
  <c r="N261" i="1"/>
  <c r="N260" i="1"/>
  <c r="N279" i="1"/>
  <c r="N348" i="1"/>
  <c r="N386" i="1"/>
  <c r="N385" i="1"/>
  <c r="N391" i="1"/>
  <c r="N443" i="1"/>
  <c r="N225" i="1"/>
  <c r="N222" i="1"/>
  <c r="N328" i="1"/>
  <c r="N379" i="1"/>
  <c r="N394" i="1"/>
  <c r="N403" i="1"/>
  <c r="N441" i="1"/>
  <c r="N308" i="1"/>
  <c r="N216" i="1"/>
  <c r="N277" i="1"/>
  <c r="N389" i="1"/>
  <c r="N484" i="1"/>
  <c r="N489" i="1"/>
  <c r="N218" i="1"/>
  <c r="N226" i="1"/>
  <c r="N241" i="1"/>
  <c r="N253" i="1"/>
  <c r="N257" i="1"/>
  <c r="N294" i="1"/>
  <c r="N301" i="1"/>
  <c r="N2" i="1"/>
  <c r="N207" i="1"/>
  <c r="N213" i="1"/>
  <c r="N215" i="1"/>
  <c r="N248" i="1"/>
  <c r="N278" i="1"/>
  <c r="N18" i="1"/>
  <c r="N17" i="1"/>
  <c r="N318" i="1"/>
  <c r="N329" i="1"/>
  <c r="N334" i="1"/>
  <c r="N345" i="1"/>
  <c r="N347" i="1"/>
  <c r="N359" i="1"/>
  <c r="N362" i="1"/>
  <c r="N380" i="1"/>
  <c r="N382" i="1"/>
  <c r="N384" i="1"/>
  <c r="N390" i="1"/>
  <c r="N395" i="1"/>
  <c r="N410" i="1"/>
  <c r="N414" i="1"/>
  <c r="N426" i="1"/>
  <c r="N428" i="1"/>
  <c r="N430" i="1"/>
  <c r="N433" i="1"/>
  <c r="N436" i="1"/>
  <c r="N438" i="1"/>
  <c r="N461" i="1"/>
  <c r="N463" i="1"/>
  <c r="N470" i="1"/>
  <c r="N492" i="1"/>
  <c r="I506" i="1"/>
  <c r="N506" i="1" s="1"/>
  <c r="N19" i="1"/>
  <c r="N298" i="1"/>
  <c r="N415" i="1"/>
  <c r="N459" i="1"/>
  <c r="N471" i="1"/>
  <c r="N472" i="1"/>
  <c r="N475" i="1"/>
  <c r="N476" i="1"/>
  <c r="N477" i="1"/>
  <c r="N485" i="1"/>
  <c r="N486" i="1"/>
  <c r="N487" i="1"/>
  <c r="N220" i="1"/>
  <c r="I507" i="1"/>
  <c r="I508" i="1"/>
  <c r="N508" i="1" s="1"/>
  <c r="I509" i="1"/>
  <c r="N509" i="1" s="1"/>
  <c r="I510" i="1"/>
  <c r="N510" i="1" s="1"/>
  <c r="I511" i="1"/>
  <c r="N511" i="1" s="1"/>
  <c r="I512" i="1"/>
  <c r="I513" i="1"/>
  <c r="I514" i="1"/>
  <c r="N514" i="1" s="1"/>
  <c r="I515" i="1"/>
  <c r="N515" i="1" s="1"/>
  <c r="I516" i="1"/>
  <c r="N516" i="1" s="1"/>
  <c r="I517" i="1"/>
  <c r="N517" i="1" s="1"/>
  <c r="I518" i="1"/>
  <c r="N518" i="1" s="1"/>
  <c r="I519" i="1"/>
  <c r="I520" i="1"/>
  <c r="N520" i="1" s="1"/>
  <c r="I521" i="1"/>
  <c r="N521" i="1" s="1"/>
  <c r="I522" i="1"/>
  <c r="N522" i="1" s="1"/>
  <c r="I523" i="1"/>
  <c r="I524" i="1"/>
  <c r="I525" i="1"/>
  <c r="I526" i="1"/>
  <c r="I527" i="1"/>
  <c r="N527" i="1" s="1"/>
  <c r="I528" i="1"/>
  <c r="N528" i="1" s="1"/>
  <c r="I529" i="1"/>
  <c r="I530" i="1"/>
  <c r="N530" i="1" s="1"/>
  <c r="I531" i="1"/>
  <c r="I532" i="1"/>
  <c r="N532" i="1" s="1"/>
  <c r="I533" i="1"/>
  <c r="N533" i="1" s="1"/>
  <c r="I534" i="1"/>
  <c r="N534" i="1" s="1"/>
  <c r="I535" i="1"/>
  <c r="I536" i="1"/>
  <c r="I537" i="1"/>
  <c r="I538" i="1"/>
  <c r="I539" i="1"/>
  <c r="N539" i="1" s="1"/>
  <c r="I540" i="1"/>
  <c r="N540" i="1" s="1"/>
  <c r="I541" i="1"/>
  <c r="N541" i="1" s="1"/>
  <c r="I542" i="1"/>
  <c r="N542" i="1" s="1"/>
  <c r="I543" i="1"/>
  <c r="I544" i="1"/>
  <c r="N544" i="1" s="1"/>
  <c r="I545" i="1"/>
  <c r="N545" i="1" s="1"/>
  <c r="I546" i="1"/>
  <c r="N546" i="1" s="1"/>
  <c r="I547" i="1"/>
  <c r="I548" i="1"/>
  <c r="I549" i="1"/>
  <c r="I550" i="1"/>
  <c r="I551" i="1"/>
  <c r="N551" i="1" s="1"/>
  <c r="I552" i="1"/>
  <c r="N552" i="1" s="1"/>
  <c r="I553" i="1"/>
  <c r="N553" i="1" s="1"/>
  <c r="I554" i="1"/>
  <c r="N554" i="1" s="1"/>
  <c r="I555" i="1"/>
  <c r="N555" i="1" s="1"/>
  <c r="I556" i="1"/>
  <c r="N556" i="1" s="1"/>
  <c r="I557" i="1"/>
  <c r="N557" i="1" s="1"/>
  <c r="I558" i="1"/>
  <c r="I559" i="1"/>
  <c r="I560" i="1"/>
  <c r="I561" i="1"/>
  <c r="I562" i="1"/>
  <c r="I563" i="1"/>
  <c r="N563" i="1" s="1"/>
  <c r="I564" i="1"/>
  <c r="N564" i="1" s="1"/>
  <c r="I565" i="1"/>
  <c r="N565" i="1" s="1"/>
  <c r="I566" i="1"/>
  <c r="N566" i="1" s="1"/>
  <c r="I567" i="1"/>
  <c r="N567" i="1" s="1"/>
  <c r="I568" i="1"/>
  <c r="N568" i="1" s="1"/>
  <c r="I569" i="1"/>
  <c r="I570" i="1"/>
  <c r="I571" i="1"/>
  <c r="I572" i="1"/>
  <c r="I573" i="1"/>
  <c r="I574" i="1"/>
  <c r="I575" i="1"/>
  <c r="N575" i="1" s="1"/>
  <c r="I576" i="1"/>
  <c r="N576" i="1" s="1"/>
  <c r="I577" i="1"/>
  <c r="I578" i="1"/>
  <c r="N578" i="1" s="1"/>
  <c r="I579" i="1"/>
  <c r="N579" i="1" s="1"/>
  <c r="I580" i="1"/>
  <c r="N580" i="1" s="1"/>
  <c r="I581" i="1"/>
  <c r="I582" i="1"/>
  <c r="I583" i="1"/>
  <c r="I584" i="1"/>
  <c r="I585" i="1"/>
  <c r="I586" i="1"/>
  <c r="N586" i="1" s="1"/>
  <c r="I587" i="1"/>
  <c r="N587" i="1" s="1"/>
  <c r="I588" i="1"/>
  <c r="N588" i="1" s="1"/>
  <c r="I589" i="1"/>
  <c r="N589" i="1" s="1"/>
  <c r="I590" i="1"/>
  <c r="N590" i="1" s="1"/>
  <c r="I591" i="1"/>
  <c r="N591" i="1" s="1"/>
  <c r="I592" i="1"/>
  <c r="I593" i="1"/>
  <c r="I594" i="1"/>
  <c r="I595" i="1"/>
  <c r="I596" i="1"/>
  <c r="I597" i="1"/>
  <c r="I598" i="1"/>
  <c r="I599" i="1"/>
  <c r="N599" i="1" s="1"/>
  <c r="I600" i="1"/>
  <c r="N600" i="1" s="1"/>
  <c r="I601" i="1"/>
  <c r="N601" i="1" s="1"/>
  <c r="I602" i="1"/>
  <c r="N602" i="1" s="1"/>
  <c r="I603" i="1"/>
  <c r="N603" i="1" s="1"/>
  <c r="I604" i="1"/>
  <c r="I605" i="1"/>
  <c r="I606" i="1"/>
  <c r="I607" i="1"/>
  <c r="I608" i="1"/>
  <c r="I609" i="1"/>
  <c r="I610" i="1"/>
  <c r="N610" i="1" s="1"/>
  <c r="I611" i="1"/>
  <c r="N611" i="1" s="1"/>
  <c r="I612" i="1"/>
  <c r="N612" i="1" s="1"/>
  <c r="I613" i="1"/>
  <c r="N613"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8" i="1"/>
  <c r="N219" i="1"/>
  <c r="N263" i="1"/>
  <c r="N300" i="1"/>
  <c r="N387" i="1"/>
  <c r="N388" i="1"/>
  <c r="N392" i="1"/>
  <c r="N396" i="1"/>
  <c r="N405" i="1"/>
  <c r="N303" i="1"/>
  <c r="N274" i="1"/>
  <c r="N406" i="1"/>
  <c r="N411" i="1"/>
  <c r="N281" i="1"/>
  <c r="N417" i="1"/>
  <c r="N420" i="1"/>
  <c r="N209" i="1"/>
  <c r="N422" i="1"/>
  <c r="N214" i="1"/>
  <c r="N424" i="1"/>
  <c r="N425" i="1"/>
  <c r="N491" i="1"/>
  <c r="N427" i="1"/>
  <c r="N431" i="1"/>
  <c r="N305" i="1"/>
  <c r="N250" i="1"/>
  <c r="N435" i="1"/>
  <c r="N437" i="1"/>
  <c r="N280" i="1"/>
  <c r="N251" i="1"/>
  <c r="N238" i="1"/>
  <c r="N332" i="1"/>
  <c r="N440" i="1"/>
  <c r="N460" i="1"/>
  <c r="N240" i="1"/>
  <c r="N462" i="1"/>
  <c r="N464" i="1"/>
  <c r="N227" i="1"/>
  <c r="N465" i="1"/>
  <c r="N481" i="1"/>
  <c r="N319" i="1"/>
  <c r="N482" i="1"/>
  <c r="N330" i="1"/>
  <c r="N331" i="1"/>
  <c r="N335" i="1"/>
  <c r="N346" i="1"/>
  <c r="N349" i="1"/>
  <c r="N360" i="1"/>
  <c r="N473" i="1"/>
  <c r="N247" i="1"/>
  <c r="N493" i="1"/>
  <c r="N245" i="1"/>
  <c r="N496" i="1"/>
  <c r="N444" i="1"/>
  <c r="N434" i="1"/>
  <c r="N363" i="1"/>
  <c r="N364" i="1"/>
  <c r="N221" i="1"/>
  <c r="N229" i="1"/>
  <c r="N20" i="1"/>
  <c r="N254" i="1"/>
  <c r="N350" i="1"/>
  <c r="N381" i="1"/>
  <c r="N416" i="1"/>
  <c r="N429" i="1"/>
  <c r="N365" i="1"/>
  <c r="N262" i="1"/>
  <c r="N497" i="1"/>
  <c r="N488" i="1"/>
  <c r="N243" i="1"/>
  <c r="N383" i="1"/>
  <c r="N407" i="1"/>
  <c r="N498" i="1"/>
  <c r="N246" i="1"/>
  <c r="N242" i="1"/>
  <c r="N223" i="1"/>
  <c r="N224" i="1"/>
  <c r="N21" i="1"/>
  <c r="N264" i="1"/>
  <c r="N265" i="1"/>
  <c r="N266" i="1"/>
  <c r="N267" i="1"/>
  <c r="N268" i="1"/>
  <c r="N269" i="1"/>
  <c r="N271" i="1"/>
  <c r="N272" i="1"/>
  <c r="N273" i="1"/>
  <c r="N307" i="1"/>
  <c r="N270" i="1"/>
  <c r="N299" i="1"/>
  <c r="N217" i="1"/>
  <c r="N228" i="1"/>
  <c r="N255" i="1"/>
  <c r="N309" i="1"/>
  <c r="H3" i="7"/>
  <c r="I4" i="9"/>
  <c r="L129" i="9"/>
  <c r="J129" i="9"/>
  <c r="H130" i="9"/>
  <c r="N14" i="11"/>
  <c r="N15" i="11"/>
  <c r="N16" i="11"/>
  <c r="N17" i="11"/>
  <c r="N18" i="11"/>
  <c r="N19" i="11"/>
  <c r="N456" i="1"/>
  <c r="N235" i="1"/>
  <c r="N339" i="1"/>
  <c r="N3" i="1"/>
  <c r="L455" i="1"/>
  <c r="B455" i="1"/>
  <c r="M455" i="1" s="1"/>
  <c r="L254" i="1"/>
  <c r="L213" i="1"/>
  <c r="B213" i="1"/>
  <c r="M213" i="1" s="1"/>
  <c r="L489" i="1"/>
  <c r="B489" i="1"/>
  <c r="M489" i="1" s="1"/>
  <c r="L279" i="1"/>
  <c r="B279" i="1"/>
  <c r="M279" i="1" s="1"/>
  <c r="L331" i="1"/>
  <c r="B331" i="1"/>
  <c r="M331" i="1" s="1"/>
  <c r="L451" i="1"/>
  <c r="L249" i="1"/>
  <c r="L252" i="1"/>
  <c r="L256" i="1"/>
  <c r="L258" i="1"/>
  <c r="L259" i="1"/>
  <c r="L275" i="1"/>
  <c r="L276" i="1"/>
  <c r="L282" i="1"/>
  <c r="B236" i="1"/>
  <c r="M236" i="1" s="1"/>
  <c r="B154" i="1"/>
  <c r="M154" i="1" s="1"/>
  <c r="B215" i="1"/>
  <c r="M215" i="1" s="1"/>
  <c r="B230" i="1"/>
  <c r="M230" i="1" s="1"/>
  <c r="B237" i="1"/>
  <c r="M237" i="1" s="1"/>
  <c r="B244" i="1"/>
  <c r="M244" i="1" s="1"/>
  <c r="B314" i="1"/>
  <c r="M314" i="1" s="1"/>
  <c r="B229" i="1"/>
  <c r="M229" i="1" s="1"/>
  <c r="B156" i="1"/>
  <c r="M156" i="1" s="1"/>
  <c r="B503" i="1"/>
  <c r="M503" i="1" s="1"/>
  <c r="B500" i="1"/>
  <c r="M500" i="1" s="1"/>
  <c r="B502" i="1"/>
  <c r="M502" i="1" s="1"/>
  <c r="B283" i="1"/>
  <c r="M283" i="1" s="1"/>
  <c r="B310" i="1"/>
  <c r="M310" i="1" s="1"/>
  <c r="B324" i="1"/>
  <c r="M324" i="1" s="1"/>
  <c r="B119" i="1"/>
  <c r="M119" i="1" s="1"/>
  <c r="B293" i="1"/>
  <c r="M293" i="1" s="1"/>
  <c r="B312" i="1"/>
  <c r="M312" i="1" s="1"/>
  <c r="B352" i="1"/>
  <c r="M352" i="1" s="1"/>
  <c r="B440" i="1"/>
  <c r="M440" i="1" s="1"/>
  <c r="B286" i="1"/>
  <c r="M286" i="1" s="1"/>
  <c r="B326" i="1"/>
  <c r="M326" i="1" s="1"/>
  <c r="B494" i="1"/>
  <c r="M494" i="1" s="1"/>
  <c r="B499" i="1"/>
  <c r="M499" i="1" s="1"/>
  <c r="B376" i="1"/>
  <c r="M376" i="1" s="1"/>
  <c r="B180" i="1"/>
  <c r="M180" i="1" s="1"/>
  <c r="B26" i="1"/>
  <c r="M26" i="1" s="1"/>
  <c r="B27" i="1"/>
  <c r="M27" i="1" s="1"/>
  <c r="B392" i="1"/>
  <c r="M392" i="1" s="1"/>
  <c r="B78" i="1"/>
  <c r="M78" i="1" s="1"/>
  <c r="B79" i="1"/>
  <c r="M79" i="1" s="1"/>
  <c r="B377" i="1"/>
  <c r="M377" i="1" s="1"/>
  <c r="B488" i="1"/>
  <c r="M488" i="1" s="1"/>
  <c r="B224" i="1"/>
  <c r="M224" i="1" s="1"/>
  <c r="B47" i="1"/>
  <c r="M47" i="1" s="1"/>
  <c r="B462" i="1"/>
  <c r="M462" i="1" s="1"/>
  <c r="B464" i="1"/>
  <c r="M464" i="1" s="1"/>
  <c r="B221" i="1"/>
  <c r="M221" i="1" s="1"/>
  <c r="B217" i="1"/>
  <c r="M217" i="1" s="1"/>
  <c r="B152" i="1"/>
  <c r="M152" i="1" s="1"/>
  <c r="B3" i="1"/>
  <c r="M3" i="1" s="1"/>
  <c r="B132" i="1"/>
  <c r="M132" i="1" s="1"/>
  <c r="B147" i="1"/>
  <c r="M147" i="1" s="1"/>
  <c r="B149" i="1"/>
  <c r="M149" i="1" s="1"/>
  <c r="B187" i="1"/>
  <c r="M187" i="1" s="1"/>
  <c r="B188" i="1"/>
  <c r="M188" i="1" s="1"/>
  <c r="B212" i="1"/>
  <c r="M212" i="1" s="1"/>
  <c r="B198" i="1"/>
  <c r="M198" i="1" s="1"/>
  <c r="B104" i="1"/>
  <c r="M104" i="1" s="1"/>
  <c r="B111" i="1"/>
  <c r="M111" i="1" s="1"/>
  <c r="B126" i="1"/>
  <c r="M126" i="1" s="1"/>
  <c r="B127" i="1"/>
  <c r="M127" i="1" s="1"/>
  <c r="B165" i="1"/>
  <c r="M165" i="1" s="1"/>
  <c r="B349" i="1"/>
  <c r="M349" i="1" s="1"/>
  <c r="B364" i="1"/>
  <c r="M364" i="1" s="1"/>
  <c r="B133" i="1"/>
  <c r="M133" i="1" s="1"/>
  <c r="B497" i="1"/>
  <c r="M497" i="1" s="1"/>
  <c r="B355" i="1"/>
  <c r="M355" i="1" s="1"/>
  <c r="B398" i="1"/>
  <c r="M398" i="1" s="1"/>
  <c r="B469" i="1"/>
  <c r="M469" i="1" s="1"/>
  <c r="B385" i="1"/>
  <c r="M385" i="1" s="1"/>
  <c r="B63" i="1"/>
  <c r="M63" i="1" s="1"/>
  <c r="B277" i="1"/>
  <c r="M277" i="1" s="1"/>
  <c r="B389" i="1"/>
  <c r="M389" i="1" s="1"/>
  <c r="B55" i="1"/>
  <c r="M55" i="1" s="1"/>
  <c r="B64" i="1"/>
  <c r="M64" i="1" s="1"/>
  <c r="B108" i="1"/>
  <c r="M108" i="1" s="1"/>
  <c r="B163" i="1"/>
  <c r="M163" i="1" s="1"/>
  <c r="B482" i="1"/>
  <c r="M482" i="1" s="1"/>
  <c r="B204" i="1"/>
  <c r="M204" i="1" s="1"/>
  <c r="B280" i="1"/>
  <c r="M280" i="1" s="1"/>
  <c r="B319" i="1"/>
  <c r="M319" i="1" s="1"/>
  <c r="B171" i="1"/>
  <c r="M171" i="1" s="1"/>
  <c r="B118" i="1"/>
  <c r="M118" i="1" s="1"/>
  <c r="B93" i="1"/>
  <c r="M93" i="1" s="1"/>
  <c r="B103" i="1"/>
  <c r="M103" i="1" s="1"/>
  <c r="B363" i="1"/>
  <c r="M363" i="1" s="1"/>
  <c r="B281" i="1"/>
  <c r="M281" i="1" s="1"/>
  <c r="B350" i="1"/>
  <c r="M350" i="1" s="1"/>
  <c r="B33" i="1"/>
  <c r="M33" i="1" s="1"/>
  <c r="B330" i="1"/>
  <c r="M330" i="1" s="1"/>
  <c r="B467" i="1"/>
  <c r="M467" i="1" s="1"/>
  <c r="B56" i="1"/>
  <c r="M56" i="1" s="1"/>
  <c r="B91" i="1"/>
  <c r="M91" i="1" s="1"/>
  <c r="B75" i="1"/>
  <c r="M75" i="1" s="1"/>
  <c r="B107" i="1"/>
  <c r="M107" i="1" s="1"/>
  <c r="B128" i="1"/>
  <c r="M128" i="1" s="1"/>
  <c r="B311" i="1"/>
  <c r="M311" i="1" s="1"/>
  <c r="B371" i="1"/>
  <c r="M371" i="1" s="1"/>
  <c r="B393" i="1"/>
  <c r="M393" i="1" s="1"/>
  <c r="B451" i="1"/>
  <c r="M451" i="1" s="1"/>
  <c r="B249" i="1"/>
  <c r="M249" i="1" s="1"/>
  <c r="B252" i="1"/>
  <c r="M252" i="1" s="1"/>
  <c r="B256" i="1"/>
  <c r="M256" i="1" s="1"/>
  <c r="B258" i="1"/>
  <c r="M258" i="1" s="1"/>
  <c r="B259" i="1"/>
  <c r="M259" i="1" s="1"/>
  <c r="B275" i="1"/>
  <c r="M275" i="1" s="1"/>
  <c r="B276" i="1"/>
  <c r="M276" i="1" s="1"/>
  <c r="B282" i="1"/>
  <c r="M282" i="1" s="1"/>
  <c r="B131" i="1"/>
  <c r="M131" i="1" s="1"/>
  <c r="B251" i="1"/>
  <c r="M251" i="1" s="1"/>
  <c r="B234" i="1"/>
  <c r="M234" i="1" s="1"/>
  <c r="B231" i="1"/>
  <c r="M231" i="1" s="1"/>
  <c r="B232" i="1"/>
  <c r="M232" i="1" s="1"/>
  <c r="B296" i="1"/>
  <c r="M296" i="1" s="1"/>
  <c r="B177" i="1"/>
  <c r="M177" i="1" s="1"/>
  <c r="B71" i="1"/>
  <c r="M71" i="1" s="1"/>
  <c r="B427" i="1"/>
  <c r="M427" i="1" s="1"/>
  <c r="B431" i="1"/>
  <c r="M431" i="1" s="1"/>
  <c r="B437" i="1"/>
  <c r="M437" i="1" s="1"/>
  <c r="B496" i="1"/>
  <c r="M496"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8" i="1"/>
  <c r="M228" i="1" s="1"/>
  <c r="L228" i="1"/>
  <c r="L236" i="1"/>
  <c r="L215" i="1"/>
  <c r="L230" i="1"/>
  <c r="L237" i="1"/>
  <c r="L244" i="1"/>
  <c r="B155" i="1"/>
  <c r="M155" i="1" s="1"/>
  <c r="L308" i="1"/>
  <c r="B439" i="1"/>
  <c r="M439" i="1" s="1"/>
  <c r="L439" i="1"/>
  <c r="B182" i="1"/>
  <c r="M182" i="1" s="1"/>
  <c r="L262" i="1"/>
  <c r="L243" i="1"/>
  <c r="B381" i="1"/>
  <c r="M381" i="1" s="1"/>
  <c r="L381" i="1"/>
  <c r="B416" i="1"/>
  <c r="M416" i="1" s="1"/>
  <c r="L416" i="1"/>
  <c r="B407" i="1"/>
  <c r="M407" i="1" s="1"/>
  <c r="L407" i="1"/>
  <c r="B498" i="1"/>
  <c r="M498" i="1" s="1"/>
  <c r="L498" i="1"/>
  <c r="B153" i="1"/>
  <c r="M153" i="1" s="1"/>
  <c r="B291" i="1"/>
  <c r="M291" i="1" s="1"/>
  <c r="L291" i="1"/>
  <c r="B239" i="1"/>
  <c r="M239" i="1" s="1"/>
  <c r="L239" i="1"/>
  <c r="B168" i="1"/>
  <c r="M168" i="1" s="1"/>
  <c r="B59" i="1"/>
  <c r="M59" i="1" s="1"/>
  <c r="B353" i="1"/>
  <c r="M353" i="1" s="1"/>
  <c r="L353" i="1"/>
  <c r="L314" i="1"/>
  <c r="L229" i="1"/>
  <c r="B173" i="1"/>
  <c r="M173" i="1" s="1"/>
  <c r="B181" i="1"/>
  <c r="M181" i="1" s="1"/>
  <c r="B374" i="1"/>
  <c r="M374" i="1" s="1"/>
  <c r="N374" i="1"/>
  <c r="L374" i="1"/>
  <c r="B250" i="1"/>
  <c r="M250" i="1" s="1"/>
  <c r="L250" i="1"/>
  <c r="B397" i="1"/>
  <c r="M397" i="1" s="1"/>
  <c r="L397" i="1"/>
  <c r="L503" i="1"/>
  <c r="B45" i="1"/>
  <c r="M45" i="1" s="1"/>
  <c r="L297" i="1"/>
  <c r="L500" i="1"/>
  <c r="B346" i="1"/>
  <c r="M346" i="1" s="1"/>
  <c r="L346" i="1"/>
  <c r="B313" i="1"/>
  <c r="M313" i="1" s="1"/>
  <c r="L313" i="1"/>
  <c r="L502" i="1"/>
  <c r="L283" i="1"/>
  <c r="L310" i="1"/>
  <c r="L324" i="1"/>
  <c r="L216" i="1"/>
  <c r="L293" i="1"/>
  <c r="L312" i="1"/>
  <c r="L352" i="1"/>
  <c r="L440" i="1"/>
  <c r="L286" i="1"/>
  <c r="L326" i="1"/>
  <c r="L494" i="1"/>
  <c r="L499" i="1"/>
  <c r="L376" i="1"/>
  <c r="L295" i="1"/>
  <c r="L302" i="1"/>
  <c r="L392" i="1"/>
  <c r="L377" i="1"/>
  <c r="L488" i="1"/>
  <c r="L224" i="1"/>
  <c r="L462" i="1"/>
  <c r="L464" i="1"/>
  <c r="L221" i="1"/>
  <c r="L217" i="1"/>
  <c r="L3" i="1"/>
  <c r="L212" i="1"/>
  <c r="B247" i="1"/>
  <c r="M247" i="1" s="1"/>
  <c r="L247" i="1"/>
  <c r="B383" i="1"/>
  <c r="M383" i="1" s="1"/>
  <c r="L383" i="1"/>
  <c r="B255" i="1"/>
  <c r="M255" i="1" s="1"/>
  <c r="L255" i="1"/>
  <c r="B441" i="1"/>
  <c r="M441" i="1" s="1"/>
  <c r="L441" i="1"/>
  <c r="B387" i="1"/>
  <c r="M387" i="1" s="1"/>
  <c r="L387" i="1"/>
  <c r="B325" i="1"/>
  <c r="M325" i="1" s="1"/>
  <c r="L325" i="1"/>
  <c r="B102" i="1"/>
  <c r="M102" i="1" s="1"/>
  <c r="B460" i="1"/>
  <c r="M460" i="1" s="1"/>
  <c r="L460" i="1"/>
  <c r="B101" i="1"/>
  <c r="M101" i="1" s="1"/>
  <c r="B361" i="1"/>
  <c r="M361" i="1" s="1"/>
  <c r="L361" i="1"/>
  <c r="L349" i="1"/>
  <c r="B360" i="1"/>
  <c r="M360" i="1" s="1"/>
  <c r="L360" i="1"/>
  <c r="B378" i="1"/>
  <c r="M378" i="1" s="1"/>
  <c r="L378" i="1"/>
  <c r="B335" i="1"/>
  <c r="M335" i="1" s="1"/>
  <c r="L335" i="1"/>
  <c r="L364" i="1"/>
  <c r="B185" i="1"/>
  <c r="M185" i="1" s="1"/>
  <c r="B465" i="1"/>
  <c r="M465" i="1" s="1"/>
  <c r="L465" i="1"/>
  <c r="B481" i="1"/>
  <c r="M481" i="1" s="1"/>
  <c r="L481" i="1"/>
  <c r="B186" i="1"/>
  <c r="M186" i="1" s="1"/>
  <c r="L497" i="1"/>
  <c r="L355" i="1"/>
  <c r="L398" i="1"/>
  <c r="L469" i="1"/>
  <c r="B444" i="1"/>
  <c r="M444" i="1" s="1"/>
  <c r="L444" i="1"/>
  <c r="B434" i="1"/>
  <c r="M434" i="1" s="1"/>
  <c r="L434" i="1"/>
  <c r="B205" i="1"/>
  <c r="M205" i="1" s="1"/>
  <c r="B209" i="1"/>
  <c r="M209" i="1" s="1"/>
  <c r="L209" i="1"/>
  <c r="B14" i="1"/>
  <c r="M14" i="1" s="1"/>
  <c r="L14" i="1"/>
  <c r="B15" i="1"/>
  <c r="M15" i="1" s="1"/>
  <c r="L15" i="1"/>
  <c r="B473" i="1"/>
  <c r="M473" i="1" s="1"/>
  <c r="L473" i="1"/>
  <c r="B66" i="1"/>
  <c r="M66" i="1" s="1"/>
  <c r="B129" i="1"/>
  <c r="M129" i="1" s="1"/>
  <c r="L240" i="1"/>
  <c r="B429" i="1"/>
  <c r="M429" i="1" s="1"/>
  <c r="L429" i="1"/>
  <c r="B130" i="1"/>
  <c r="M130" i="1" s="1"/>
  <c r="B452" i="1"/>
  <c r="M452" i="1" s="1"/>
  <c r="L452" i="1"/>
  <c r="L385" i="1"/>
  <c r="B365" i="1"/>
  <c r="M365" i="1" s="1"/>
  <c r="L365" i="1"/>
  <c r="B284" i="1"/>
  <c r="M284" i="1" s="1"/>
  <c r="L284" i="1"/>
  <c r="L277" i="1"/>
  <c r="L389" i="1"/>
  <c r="B285" i="1"/>
  <c r="M285" i="1" s="1"/>
  <c r="L285" i="1"/>
  <c r="L261" i="1"/>
  <c r="B246" i="1"/>
  <c r="M246" i="1" s="1"/>
  <c r="L246" i="1"/>
  <c r="B242" i="1"/>
  <c r="M242" i="1" s="1"/>
  <c r="L242" i="1"/>
  <c r="B58" i="1"/>
  <c r="M58" i="1" s="1"/>
  <c r="B201" i="1"/>
  <c r="M201" i="1" s="1"/>
  <c r="B419" i="1"/>
  <c r="M419" i="1" s="1"/>
  <c r="L419" i="1"/>
  <c r="B164" i="1"/>
  <c r="M164" i="1" s="1"/>
  <c r="B183" i="1"/>
  <c r="M183" i="1" s="1"/>
  <c r="B68" i="1"/>
  <c r="M68" i="1" s="1"/>
  <c r="L218" i="1"/>
  <c r="L226" i="1"/>
  <c r="L482" i="1"/>
  <c r="B456" i="1"/>
  <c r="M456" i="1" s="1"/>
  <c r="L456" i="1"/>
  <c r="B457" i="1"/>
  <c r="M457" i="1" s="1"/>
  <c r="L457" i="1"/>
  <c r="B504" i="1"/>
  <c r="M504" i="1" s="1"/>
  <c r="L504" i="1"/>
  <c r="B391" i="1"/>
  <c r="M391" i="1" s="1"/>
  <c r="L391" i="1"/>
  <c r="B53" i="1"/>
  <c r="M53" i="1" s="1"/>
  <c r="B402" i="1"/>
  <c r="M402" i="1" s="1"/>
  <c r="L402" i="1"/>
  <c r="B9" i="1"/>
  <c r="M9" i="1" s="1"/>
  <c r="L9" i="1"/>
  <c r="B409" i="1"/>
  <c r="M409" i="1" s="1"/>
  <c r="L409" i="1"/>
  <c r="B366" i="1"/>
  <c r="M366" i="1" s="1"/>
  <c r="L366" i="1"/>
  <c r="B368" i="1"/>
  <c r="M368" i="1" s="1"/>
  <c r="L368" i="1"/>
  <c r="B11" i="1"/>
  <c r="M11" i="1" s="1"/>
  <c r="L11" i="1"/>
  <c r="B85" i="1"/>
  <c r="M85" i="1" s="1"/>
  <c r="B159" i="1"/>
  <c r="M159" i="1" s="1"/>
  <c r="B90" i="1"/>
  <c r="M90" i="1" s="1"/>
  <c r="B370" i="1"/>
  <c r="M370" i="1" s="1"/>
  <c r="L370" i="1"/>
  <c r="B373" i="1"/>
  <c r="M373" i="1" s="1"/>
  <c r="L373" i="1"/>
  <c r="B400" i="1"/>
  <c r="M400" i="1" s="1"/>
  <c r="L400" i="1"/>
  <c r="B317" i="1"/>
  <c r="M317" i="1" s="1"/>
  <c r="L317" i="1"/>
  <c r="B357" i="1"/>
  <c r="M357" i="1" s="1"/>
  <c r="L357" i="1"/>
  <c r="B97" i="1"/>
  <c r="M97" i="1" s="1"/>
  <c r="B208" i="1"/>
  <c r="M208" i="1" s="1"/>
  <c r="L208" i="1"/>
  <c r="B219" i="1"/>
  <c r="M219" i="1" s="1"/>
  <c r="L219" i="1"/>
  <c r="B223" i="1"/>
  <c r="M223" i="1" s="1"/>
  <c r="L223" i="1"/>
  <c r="B112" i="1"/>
  <c r="M112" i="1" s="1"/>
  <c r="B388" i="1"/>
  <c r="M388" i="1" s="1"/>
  <c r="L388" i="1"/>
  <c r="B396" i="1"/>
  <c r="M396" i="1" s="1"/>
  <c r="L396" i="1"/>
  <c r="B405" i="1"/>
  <c r="M405" i="1" s="1"/>
  <c r="L405" i="1"/>
  <c r="L21" i="1"/>
  <c r="B264" i="1"/>
  <c r="M264" i="1" s="1"/>
  <c r="L264" i="1"/>
  <c r="B265" i="1"/>
  <c r="M265" i="1" s="1"/>
  <c r="L265" i="1"/>
  <c r="B61" i="1"/>
  <c r="M61" i="1" s="1"/>
  <c r="B77" i="1"/>
  <c r="M77" i="1" s="1"/>
  <c r="L280" i="1"/>
  <c r="B81" i="1"/>
  <c r="M81" i="1" s="1"/>
  <c r="B266" i="1"/>
  <c r="M266" i="1" s="1"/>
  <c r="L266" i="1"/>
  <c r="L267" i="1"/>
  <c r="B82" i="1"/>
  <c r="M82" i="1" s="1"/>
  <c r="B83" i="1"/>
  <c r="M83" i="1" s="1"/>
  <c r="L273" i="1"/>
  <c r="L319" i="1"/>
  <c r="L274" i="1"/>
  <c r="B88" i="1"/>
  <c r="M88" i="1" s="1"/>
  <c r="B192" i="1"/>
  <c r="M192" i="1" s="1"/>
  <c r="B210" i="1"/>
  <c r="M210" i="1" s="1"/>
  <c r="L210" i="1"/>
  <c r="L363" i="1"/>
  <c r="L281" i="1"/>
  <c r="B211" i="1"/>
  <c r="M211" i="1" s="1"/>
  <c r="L211" i="1"/>
  <c r="B287" i="1"/>
  <c r="M287" i="1" s="1"/>
  <c r="L287" i="1"/>
  <c r="B268" i="1"/>
  <c r="M268" i="1" s="1"/>
  <c r="L268" i="1"/>
  <c r="B288" i="1"/>
  <c r="M288" i="1" s="1"/>
  <c r="L288" i="1"/>
  <c r="B289" i="1"/>
  <c r="M289" i="1" s="1"/>
  <c r="L289" i="1"/>
  <c r="L350" i="1"/>
  <c r="B290" i="1"/>
  <c r="M290" i="1" s="1"/>
  <c r="L290" i="1"/>
  <c r="L330" i="1"/>
  <c r="L305" i="1"/>
  <c r="L467" i="1"/>
  <c r="B315" i="1"/>
  <c r="M315" i="1" s="1"/>
  <c r="L315" i="1"/>
  <c r="B316" i="1"/>
  <c r="M316" i="1" s="1"/>
  <c r="L316" i="1"/>
  <c r="B320" i="1"/>
  <c r="M320" i="1" s="1"/>
  <c r="L320" i="1"/>
  <c r="B321" i="1"/>
  <c r="M321" i="1" s="1"/>
  <c r="L321" i="1"/>
  <c r="B269" i="1"/>
  <c r="M269" i="1" s="1"/>
  <c r="L269" i="1"/>
  <c r="B327" i="1"/>
  <c r="M327" i="1" s="1"/>
  <c r="L327" i="1"/>
  <c r="B333" i="1"/>
  <c r="M333" i="1" s="1"/>
  <c r="L333" i="1"/>
  <c r="B458" i="1"/>
  <c r="M458" i="1" s="1"/>
  <c r="L458" i="1"/>
  <c r="B466" i="1"/>
  <c r="M466" i="1" s="1"/>
  <c r="L466" i="1"/>
  <c r="B271" i="1"/>
  <c r="M271" i="1" s="1"/>
  <c r="L271" i="1"/>
  <c r="B505" i="1"/>
  <c r="M505" i="1" s="1"/>
  <c r="L505" i="1"/>
  <c r="B272" i="1"/>
  <c r="M272" i="1" s="1"/>
  <c r="L272" i="1"/>
  <c r="B34" i="1"/>
  <c r="M34" i="1" s="1"/>
  <c r="L311" i="1"/>
  <c r="L371" i="1"/>
  <c r="L393" i="1"/>
  <c r="L300" i="1"/>
  <c r="L263" i="1"/>
  <c r="L251" i="1"/>
  <c r="L234" i="1"/>
  <c r="L231" i="1"/>
  <c r="L232" i="1"/>
  <c r="L296" i="1"/>
  <c r="L245" i="1"/>
  <c r="L303" i="1"/>
  <c r="L427" i="1"/>
  <c r="L431" i="1"/>
  <c r="L437" i="1"/>
  <c r="B435" i="1"/>
  <c r="M435" i="1" s="1"/>
  <c r="L435" i="1"/>
  <c r="L496" i="1"/>
  <c r="B354" i="1"/>
  <c r="M354" i="1" s="1"/>
  <c r="L354" i="1"/>
  <c r="B4" i="1"/>
  <c r="M4" i="1" s="1"/>
  <c r="L4" i="1"/>
  <c r="B5" i="1"/>
  <c r="M5" i="1" s="1"/>
  <c r="L5" i="1"/>
  <c r="B6" i="1"/>
  <c r="M6" i="1" s="1"/>
  <c r="L6" i="1"/>
  <c r="B7" i="1"/>
  <c r="M7" i="1" s="1"/>
  <c r="L7" i="1"/>
  <c r="B8" i="1"/>
  <c r="M8" i="1" s="1"/>
  <c r="L8" i="1"/>
  <c r="B195" i="1"/>
  <c r="M195" i="1" s="1"/>
  <c r="B408" i="1"/>
  <c r="M408" i="1" s="1"/>
  <c r="L408" i="1"/>
  <c r="B10" i="1"/>
  <c r="M10" i="1" s="1"/>
  <c r="L10" i="1"/>
  <c r="B453" i="1"/>
  <c r="M453" i="1" s="1"/>
  <c r="L453" i="1"/>
  <c r="B367" i="1"/>
  <c r="M367" i="1" s="1"/>
  <c r="L367" i="1"/>
  <c r="B369" i="1"/>
  <c r="M369" i="1" s="1"/>
  <c r="L369" i="1"/>
  <c r="B84" i="1"/>
  <c r="M84" i="1" s="1"/>
  <c r="B86" i="1"/>
  <c r="M86" i="1" s="1"/>
  <c r="B158" i="1"/>
  <c r="M158" i="1" s="1"/>
  <c r="B372" i="1"/>
  <c r="M372" i="1" s="1"/>
  <c r="L372" i="1"/>
  <c r="B399" i="1"/>
  <c r="M399" i="1" s="1"/>
  <c r="L399" i="1"/>
  <c r="B401" i="1"/>
  <c r="M401" i="1" s="1"/>
  <c r="L401" i="1"/>
  <c r="B336" i="1"/>
  <c r="M336" i="1" s="1"/>
  <c r="L336" i="1"/>
  <c r="B358" i="1"/>
  <c r="M358" i="1" s="1"/>
  <c r="L358" i="1"/>
  <c r="B206" i="1"/>
  <c r="M206" i="1" s="1"/>
  <c r="B54" i="1"/>
  <c r="M54" i="1" s="1"/>
  <c r="B62" i="1"/>
  <c r="M62" i="1" s="1"/>
  <c r="B196" i="1"/>
  <c r="M196" i="1" s="1"/>
  <c r="B197" i="1"/>
  <c r="M197" i="1" s="1"/>
  <c r="B241" i="1"/>
  <c r="M241" i="1" s="1"/>
  <c r="L241" i="1"/>
  <c r="B253" i="1"/>
  <c r="M253" i="1" s="1"/>
  <c r="L253" i="1"/>
  <c r="B257" i="1"/>
  <c r="M257" i="1" s="1"/>
  <c r="L257" i="1"/>
  <c r="B294" i="1"/>
  <c r="M294" i="1" s="1"/>
  <c r="L294" i="1"/>
  <c r="B301" i="1"/>
  <c r="M301" i="1" s="1"/>
  <c r="L301" i="1"/>
  <c r="L2" i="1"/>
  <c r="B57" i="1"/>
  <c r="M57" i="1" s="1"/>
  <c r="B166" i="1"/>
  <c r="M166" i="1" s="1"/>
  <c r="B172" i="1"/>
  <c r="M172" i="1" s="1"/>
  <c r="B199" i="1"/>
  <c r="M199" i="1" s="1"/>
  <c r="B207" i="1"/>
  <c r="M207" i="1" s="1"/>
  <c r="L207" i="1"/>
  <c r="B248" i="1"/>
  <c r="M248" i="1" s="1"/>
  <c r="L248" i="1"/>
  <c r="B278" i="1"/>
  <c r="M278" i="1" s="1"/>
  <c r="L278" i="1"/>
  <c r="B18" i="1"/>
  <c r="M18" i="1" s="1"/>
  <c r="L18" i="1"/>
  <c r="B17" i="1"/>
  <c r="M17" i="1" s="1"/>
  <c r="L17" i="1"/>
  <c r="B318" i="1"/>
  <c r="M318" i="1" s="1"/>
  <c r="L318" i="1"/>
  <c r="B329" i="1"/>
  <c r="M329" i="1" s="1"/>
  <c r="L329" i="1"/>
  <c r="B334" i="1"/>
  <c r="M334" i="1" s="1"/>
  <c r="L334" i="1"/>
  <c r="B345" i="1"/>
  <c r="M345" i="1" s="1"/>
  <c r="L345" i="1"/>
  <c r="B347" i="1"/>
  <c r="M347" i="1" s="1"/>
  <c r="L347" i="1"/>
  <c r="B359" i="1"/>
  <c r="M359" i="1" s="1"/>
  <c r="L359" i="1"/>
  <c r="B160" i="1"/>
  <c r="M160" i="1" s="1"/>
  <c r="B484" i="1"/>
  <c r="M484" i="1" s="1"/>
  <c r="L484" i="1"/>
  <c r="B362" i="1"/>
  <c r="M362" i="1" s="1"/>
  <c r="L362" i="1"/>
  <c r="B425" i="1"/>
  <c r="M425" i="1" s="1"/>
  <c r="L425" i="1"/>
  <c r="B12" i="1"/>
  <c r="M12" i="1" s="1"/>
  <c r="L12" i="1"/>
  <c r="L227" i="1"/>
  <c r="B235" i="1"/>
  <c r="M235" i="1" s="1"/>
  <c r="L235" i="1"/>
  <c r="B233" i="1"/>
  <c r="M233" i="1" s="1"/>
  <c r="L233" i="1"/>
  <c r="B65" i="1"/>
  <c r="M65" i="1" s="1"/>
  <c r="B138" i="1"/>
  <c r="M138" i="1" s="1"/>
  <c r="B178" i="1"/>
  <c r="M178" i="1" s="1"/>
  <c r="B403" i="1"/>
  <c r="M403" i="1" s="1"/>
  <c r="L403" i="1"/>
  <c r="B100" i="1"/>
  <c r="M100" i="1" s="1"/>
  <c r="B214" i="1"/>
  <c r="M214" i="1" s="1"/>
  <c r="L214" i="1"/>
  <c r="L20" i="1"/>
  <c r="B125" i="1"/>
  <c r="M125" i="1" s="1"/>
  <c r="B328" i="1"/>
  <c r="M328" i="1" s="1"/>
  <c r="L328" i="1"/>
  <c r="B120" i="1"/>
  <c r="M120" i="1" s="1"/>
  <c r="B124" i="1"/>
  <c r="M124" i="1" s="1"/>
  <c r="B225" i="1"/>
  <c r="M225" i="1" s="1"/>
  <c r="L225" i="1"/>
  <c r="B184" i="1"/>
  <c r="M184" i="1" s="1"/>
  <c r="B260" i="1"/>
  <c r="M260" i="1" s="1"/>
  <c r="L260" i="1"/>
  <c r="B491" i="1"/>
  <c r="M491" i="1" s="1"/>
  <c r="L491" i="1"/>
  <c r="B73" i="1"/>
  <c r="M73" i="1" s="1"/>
  <c r="B106" i="1"/>
  <c r="M106" i="1" s="1"/>
  <c r="B501" i="1"/>
  <c r="M501" i="1" s="1"/>
  <c r="L501" i="1"/>
  <c r="B493" i="1"/>
  <c r="M493" i="1" s="1"/>
  <c r="L493" i="1"/>
  <c r="B145" i="1"/>
  <c r="M145" i="1" s="1"/>
  <c r="B323" i="1"/>
  <c r="M323" i="1" s="1"/>
  <c r="L323" i="1"/>
  <c r="B74" i="1"/>
  <c r="M74" i="1" s="1"/>
  <c r="B144" i="1"/>
  <c r="M144" i="1" s="1"/>
  <c r="B109" i="1"/>
  <c r="M109" i="1" s="1"/>
  <c r="B238" i="1"/>
  <c r="M238" i="1" s="1"/>
  <c r="L238" i="1"/>
  <c r="B332" i="1"/>
  <c r="M332" i="1" s="1"/>
  <c r="L332" i="1"/>
  <c r="B309" i="1"/>
  <c r="M309" i="1" s="1"/>
  <c r="L309" i="1"/>
  <c r="L307" i="1"/>
  <c r="B16" i="1"/>
  <c r="M16" i="1" s="1"/>
  <c r="L16" i="1"/>
  <c r="B292" i="1"/>
  <c r="M292" i="1" s="1"/>
  <c r="L292" i="1"/>
  <c r="B351" i="1"/>
  <c r="M351" i="1" s="1"/>
  <c r="L351" i="1"/>
  <c r="B341" i="1"/>
  <c r="M341" i="1" s="1"/>
  <c r="L341" i="1"/>
  <c r="B337" i="1"/>
  <c r="M337" i="1" s="1"/>
  <c r="L337" i="1"/>
  <c r="B343" i="1"/>
  <c r="M343" i="1" s="1"/>
  <c r="L343" i="1"/>
  <c r="B338" i="1"/>
  <c r="M338" i="1" s="1"/>
  <c r="L338" i="1"/>
  <c r="B342" i="1"/>
  <c r="M342" i="1" s="1"/>
  <c r="L342" i="1"/>
  <c r="B339" i="1"/>
  <c r="M339" i="1" s="1"/>
  <c r="L339" i="1"/>
  <c r="B340" i="1"/>
  <c r="M340" i="1" s="1"/>
  <c r="L340" i="1"/>
  <c r="B344" i="1"/>
  <c r="M344" i="1" s="1"/>
  <c r="L344" i="1"/>
  <c r="B356" i="1"/>
  <c r="M356" i="1" s="1"/>
  <c r="L356" i="1"/>
  <c r="B468" i="1"/>
  <c r="M468" i="1" s="1"/>
  <c r="L468" i="1"/>
  <c r="B348" i="1"/>
  <c r="M348" i="1" s="1"/>
  <c r="L348" i="1"/>
  <c r="B386" i="1"/>
  <c r="M386" i="1" s="1"/>
  <c r="L386" i="1"/>
  <c r="B379" i="1"/>
  <c r="M379" i="1" s="1"/>
  <c r="L379" i="1"/>
  <c r="B394" i="1"/>
  <c r="M394" i="1" s="1"/>
  <c r="L394" i="1"/>
  <c r="B67" i="1"/>
  <c r="M67" i="1" s="1"/>
  <c r="B424" i="1"/>
  <c r="M424" i="1" s="1"/>
  <c r="L424" i="1"/>
  <c r="B411" i="1"/>
  <c r="M411" i="1" s="1"/>
  <c r="L411" i="1"/>
  <c r="B417" i="1"/>
  <c r="M417" i="1" s="1"/>
  <c r="L417" i="1"/>
  <c r="B422" i="1"/>
  <c r="M422" i="1" s="1"/>
  <c r="L422" i="1"/>
  <c r="B420" i="1"/>
  <c r="M420" i="1" s="1"/>
  <c r="L420" i="1"/>
  <c r="B406" i="1"/>
  <c r="M406" i="1" s="1"/>
  <c r="L406" i="1"/>
  <c r="B170" i="1"/>
  <c r="M170" i="1" s="1"/>
  <c r="B299" i="1"/>
  <c r="M299" i="1" s="1"/>
  <c r="L299" i="1"/>
  <c r="B174" i="1"/>
  <c r="M174" i="1" s="1"/>
  <c r="B143" i="1"/>
  <c r="M143" i="1" s="1"/>
  <c r="B175" i="1"/>
  <c r="M175" i="1" s="1"/>
  <c r="B46" i="1"/>
  <c r="M46" i="1" s="1"/>
  <c r="B190" i="1"/>
  <c r="M190" i="1" s="1"/>
  <c r="B169" i="1"/>
  <c r="M169" i="1" s="1"/>
  <c r="B117" i="1"/>
  <c r="M117" i="1" s="1"/>
  <c r="B270" i="1"/>
  <c r="M270" i="1" s="1"/>
  <c r="L270" i="1"/>
  <c r="B37" i="1"/>
  <c r="M37" i="1" s="1"/>
  <c r="B38" i="1"/>
  <c r="M38" i="1" s="1"/>
  <c r="B98" i="1"/>
  <c r="M98" i="1" s="1"/>
  <c r="B105" i="1"/>
  <c r="M105" i="1" s="1"/>
  <c r="B306" i="1"/>
  <c r="M306" i="1" s="1"/>
  <c r="L306" i="1"/>
  <c r="B304" i="1"/>
  <c r="M304" i="1" s="1"/>
  <c r="L304" i="1"/>
  <c r="B322" i="1"/>
  <c r="M322" i="1" s="1"/>
  <c r="L322" i="1"/>
  <c r="N322" i="1"/>
  <c r="B375" i="1"/>
  <c r="M375" i="1" s="1"/>
  <c r="L375" i="1"/>
  <c r="B450" i="1"/>
  <c r="M450" i="1" s="1"/>
  <c r="L450" i="1"/>
  <c r="B446" i="1"/>
  <c r="M446" i="1" s="1"/>
  <c r="L446" i="1"/>
  <c r="B412" i="1"/>
  <c r="M412" i="1" s="1"/>
  <c r="L412" i="1"/>
  <c r="B448" i="1"/>
  <c r="M448" i="1" s="1"/>
  <c r="L448" i="1"/>
  <c r="B413" i="1"/>
  <c r="M413" i="1" s="1"/>
  <c r="L413" i="1"/>
  <c r="B447" i="1"/>
  <c r="M447" i="1" s="1"/>
  <c r="L447" i="1"/>
  <c r="B432" i="1"/>
  <c r="M432" i="1" s="1"/>
  <c r="L432" i="1"/>
  <c r="N432" i="1"/>
  <c r="B445" i="1"/>
  <c r="M445" i="1" s="1"/>
  <c r="L445" i="1"/>
  <c r="B449" i="1"/>
  <c r="M449" i="1" s="1"/>
  <c r="L449" i="1"/>
  <c r="B454" i="1"/>
  <c r="M454" i="1" s="1"/>
  <c r="L454" i="1"/>
  <c r="B443" i="1"/>
  <c r="M443" i="1" s="1"/>
  <c r="L443" i="1"/>
  <c r="B49" i="1"/>
  <c r="M49" i="1" s="1"/>
  <c r="B222" i="1"/>
  <c r="M222" i="1" s="1"/>
  <c r="L222" i="1"/>
  <c r="B113" i="1"/>
  <c r="M113" i="1" s="1"/>
  <c r="B200" i="1"/>
  <c r="M200" i="1" s="1"/>
  <c r="B162" i="1"/>
  <c r="M162" i="1" s="1"/>
  <c r="B161" i="1"/>
  <c r="M161" i="1" s="1"/>
  <c r="B110" i="1"/>
  <c r="M110" i="1" s="1"/>
  <c r="B176" i="1"/>
  <c r="M176" i="1" s="1"/>
  <c r="B99" i="1"/>
  <c r="M99" i="1" s="1"/>
  <c r="B380" i="1"/>
  <c r="M380" i="1" s="1"/>
  <c r="L380" i="1"/>
  <c r="B382" i="1"/>
  <c r="M382" i="1" s="1"/>
  <c r="L382" i="1"/>
  <c r="B384" i="1"/>
  <c r="M384" i="1" s="1"/>
  <c r="L384" i="1"/>
  <c r="B390" i="1"/>
  <c r="M390" i="1" s="1"/>
  <c r="L390" i="1"/>
  <c r="B395" i="1"/>
  <c r="M395" i="1" s="1"/>
  <c r="L395" i="1"/>
  <c r="B404" i="1"/>
  <c r="M404" i="1" s="1"/>
  <c r="L404" i="1"/>
  <c r="N404" i="1"/>
  <c r="B410" i="1"/>
  <c r="M410" i="1" s="1"/>
  <c r="L410" i="1"/>
  <c r="B414" i="1"/>
  <c r="M414" i="1" s="1"/>
  <c r="L414" i="1"/>
  <c r="B418" i="1"/>
  <c r="M418" i="1" s="1"/>
  <c r="L418" i="1"/>
  <c r="N418" i="1"/>
  <c r="B421" i="1"/>
  <c r="M421" i="1" s="1"/>
  <c r="L421" i="1"/>
  <c r="N421" i="1"/>
  <c r="B423" i="1"/>
  <c r="M423" i="1" s="1"/>
  <c r="L423" i="1"/>
  <c r="N423" i="1"/>
  <c r="B426" i="1"/>
  <c r="M426" i="1" s="1"/>
  <c r="L426" i="1"/>
  <c r="B428" i="1"/>
  <c r="M428" i="1" s="1"/>
  <c r="L428" i="1"/>
  <c r="B430" i="1"/>
  <c r="M430" i="1" s="1"/>
  <c r="L430" i="1"/>
  <c r="B433" i="1"/>
  <c r="M433" i="1" s="1"/>
  <c r="L433" i="1"/>
  <c r="B436" i="1"/>
  <c r="M436" i="1" s="1"/>
  <c r="L436" i="1"/>
  <c r="B438" i="1"/>
  <c r="M438" i="1" s="1"/>
  <c r="L438" i="1"/>
  <c r="B442" i="1"/>
  <c r="M442" i="1" s="1"/>
  <c r="L442" i="1"/>
  <c r="N442" i="1"/>
  <c r="B461" i="1"/>
  <c r="M461" i="1" s="1"/>
  <c r="L461" i="1"/>
  <c r="B463" i="1"/>
  <c r="M463" i="1" s="1"/>
  <c r="L463" i="1"/>
  <c r="B470" i="1"/>
  <c r="M470" i="1" s="1"/>
  <c r="L470" i="1"/>
  <c r="B483" i="1"/>
  <c r="M483" i="1" s="1"/>
  <c r="L483" i="1"/>
  <c r="N483" i="1"/>
  <c r="B490" i="1"/>
  <c r="M490" i="1" s="1"/>
  <c r="L490" i="1"/>
  <c r="N490" i="1"/>
  <c r="B492" i="1"/>
  <c r="M492" i="1" s="1"/>
  <c r="L492" i="1"/>
  <c r="B495" i="1"/>
  <c r="M495" i="1" s="1"/>
  <c r="L495" i="1"/>
  <c r="N495" i="1"/>
  <c r="B506" i="1"/>
  <c r="M506" i="1" s="1"/>
  <c r="L506" i="1"/>
  <c r="B179" i="1"/>
  <c r="M179" i="1" s="1"/>
  <c r="B19" i="1"/>
  <c r="M19" i="1" s="1"/>
  <c r="L19" i="1"/>
  <c r="B42" i="1"/>
  <c r="M42" i="1" s="1"/>
  <c r="B48" i="1"/>
  <c r="M48" i="1" s="1"/>
  <c r="B50" i="1"/>
  <c r="M50" i="1" s="1"/>
  <c r="B298" i="1"/>
  <c r="M298" i="1" s="1"/>
  <c r="L298" i="1"/>
  <c r="B94" i="1"/>
  <c r="M94" i="1" s="1"/>
  <c r="B415" i="1"/>
  <c r="M415" i="1" s="1"/>
  <c r="L415" i="1"/>
  <c r="B459" i="1"/>
  <c r="M459" i="1" s="1"/>
  <c r="L459" i="1"/>
  <c r="B471" i="1"/>
  <c r="M471" i="1" s="1"/>
  <c r="L471" i="1"/>
  <c r="B472" i="1"/>
  <c r="M472" i="1" s="1"/>
  <c r="L472" i="1"/>
  <c r="B474" i="1"/>
  <c r="M474" i="1" s="1"/>
  <c r="L474" i="1"/>
  <c r="N474" i="1"/>
  <c r="B475" i="1"/>
  <c r="M475" i="1" s="1"/>
  <c r="L475" i="1"/>
  <c r="B476" i="1"/>
  <c r="M476" i="1" s="1"/>
  <c r="L476" i="1"/>
  <c r="B477" i="1"/>
  <c r="M477" i="1" s="1"/>
  <c r="L477" i="1"/>
  <c r="B478" i="1"/>
  <c r="M478" i="1" s="1"/>
  <c r="L478" i="1"/>
  <c r="N478" i="1"/>
  <c r="B479" i="1"/>
  <c r="M479" i="1" s="1"/>
  <c r="L479" i="1"/>
  <c r="N479" i="1"/>
  <c r="B480" i="1"/>
  <c r="M480" i="1" s="1"/>
  <c r="L480" i="1"/>
  <c r="N480" i="1"/>
  <c r="B485" i="1"/>
  <c r="M485" i="1" s="1"/>
  <c r="L485" i="1"/>
  <c r="B486" i="1"/>
  <c r="M486" i="1" s="1"/>
  <c r="L486" i="1"/>
  <c r="B487" i="1"/>
  <c r="M487" i="1" s="1"/>
  <c r="L487" i="1"/>
  <c r="B220" i="1"/>
  <c r="M220" i="1" s="1"/>
  <c r="L220" i="1"/>
  <c r="B507" i="1"/>
  <c r="M507" i="1" s="1"/>
  <c r="L507" i="1"/>
  <c r="N507" i="1"/>
  <c r="B508" i="1"/>
  <c r="M508" i="1" s="1"/>
  <c r="L508" i="1"/>
  <c r="B509" i="1"/>
  <c r="M509" i="1" s="1"/>
  <c r="L509" i="1"/>
  <c r="B510" i="1"/>
  <c r="M510" i="1" s="1"/>
  <c r="L510" i="1"/>
  <c r="B511" i="1"/>
  <c r="M511" i="1" s="1"/>
  <c r="L511" i="1"/>
  <c r="B512" i="1"/>
  <c r="M512" i="1" s="1"/>
  <c r="L512" i="1"/>
  <c r="N512" i="1"/>
  <c r="B513" i="1"/>
  <c r="M513" i="1" s="1"/>
  <c r="L513" i="1"/>
  <c r="N513" i="1"/>
  <c r="B514" i="1"/>
  <c r="M514" i="1" s="1"/>
  <c r="L514" i="1"/>
  <c r="B515" i="1"/>
  <c r="M515" i="1" s="1"/>
  <c r="L515" i="1"/>
  <c r="B516" i="1"/>
  <c r="M516" i="1" s="1"/>
  <c r="L516" i="1"/>
  <c r="B517" i="1"/>
  <c r="M517" i="1" s="1"/>
  <c r="L517" i="1"/>
  <c r="B518" i="1"/>
  <c r="M518" i="1" s="1"/>
  <c r="L518" i="1"/>
  <c r="B519" i="1"/>
  <c r="M519" i="1" s="1"/>
  <c r="L519" i="1"/>
  <c r="N519" i="1"/>
  <c r="B520" i="1"/>
  <c r="M520" i="1" s="1"/>
  <c r="L520" i="1"/>
  <c r="B521" i="1"/>
  <c r="M521" i="1" s="1"/>
  <c r="L521" i="1"/>
  <c r="B522" i="1"/>
  <c r="M522" i="1" s="1"/>
  <c r="L522" i="1"/>
  <c r="B523" i="1"/>
  <c r="M523" i="1" s="1"/>
  <c r="L523" i="1"/>
  <c r="N523" i="1"/>
  <c r="B524" i="1"/>
  <c r="M524" i="1" s="1"/>
  <c r="L524" i="1"/>
  <c r="N524" i="1"/>
  <c r="B525" i="1"/>
  <c r="M525" i="1" s="1"/>
  <c r="L525" i="1"/>
  <c r="N525" i="1"/>
  <c r="B526" i="1"/>
  <c r="M526" i="1" s="1"/>
  <c r="L526" i="1"/>
  <c r="N526" i="1"/>
  <c r="B527" i="1"/>
  <c r="M527" i="1" s="1"/>
  <c r="L527" i="1"/>
  <c r="B528" i="1"/>
  <c r="M528" i="1" s="1"/>
  <c r="L528" i="1"/>
  <c r="B529" i="1"/>
  <c r="M529" i="1" s="1"/>
  <c r="L529" i="1"/>
  <c r="N529" i="1"/>
  <c r="B530" i="1"/>
  <c r="M530" i="1" s="1"/>
  <c r="L530" i="1"/>
  <c r="B531" i="1"/>
  <c r="M531" i="1" s="1"/>
  <c r="L531" i="1"/>
  <c r="N531" i="1"/>
  <c r="B532" i="1"/>
  <c r="M532" i="1" s="1"/>
  <c r="L532" i="1"/>
  <c r="B533" i="1"/>
  <c r="M533" i="1" s="1"/>
  <c r="L533" i="1"/>
  <c r="B534" i="1"/>
  <c r="M534" i="1" s="1"/>
  <c r="L534" i="1"/>
  <c r="B535" i="1"/>
  <c r="M535" i="1" s="1"/>
  <c r="L535" i="1"/>
  <c r="N535" i="1"/>
  <c r="B536" i="1"/>
  <c r="M536" i="1" s="1"/>
  <c r="L536" i="1"/>
  <c r="N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N543" i="1"/>
  <c r="B544" i="1"/>
  <c r="M544" i="1" s="1"/>
  <c r="L544" i="1"/>
  <c r="B545" i="1"/>
  <c r="M545" i="1" s="1"/>
  <c r="L545" i="1"/>
  <c r="B546" i="1"/>
  <c r="M546" i="1" s="1"/>
  <c r="L546" i="1"/>
  <c r="B547" i="1"/>
  <c r="M547" i="1" s="1"/>
  <c r="L547" i="1"/>
  <c r="N547" i="1"/>
  <c r="B548" i="1"/>
  <c r="M548" i="1" s="1"/>
  <c r="L548" i="1"/>
  <c r="N548" i="1"/>
  <c r="B549" i="1"/>
  <c r="M549" i="1" s="1"/>
  <c r="L549" i="1"/>
  <c r="N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B576" i="1"/>
  <c r="M576" i="1" s="1"/>
  <c r="L576" i="1"/>
  <c r="B577" i="1"/>
  <c r="M577" i="1" s="1"/>
  <c r="L577" i="1"/>
  <c r="N577" i="1"/>
  <c r="B578" i="1"/>
  <c r="M578" i="1" s="1"/>
  <c r="L578" i="1"/>
  <c r="B579" i="1"/>
  <c r="M579" i="1" s="1"/>
  <c r="L579" i="1"/>
  <c r="B580" i="1"/>
  <c r="M580" i="1" s="1"/>
  <c r="L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B587" i="1"/>
  <c r="M587" i="1" s="1"/>
  <c r="L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B600" i="1"/>
  <c r="M600" i="1" s="1"/>
  <c r="L600" i="1"/>
  <c r="B601" i="1"/>
  <c r="M601" i="1" s="1"/>
  <c r="L601" i="1"/>
  <c r="B602" i="1"/>
  <c r="M602" i="1" s="1"/>
  <c r="L602" i="1"/>
  <c r="B603" i="1"/>
  <c r="M603" i="1" s="1"/>
  <c r="L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B611" i="1"/>
  <c r="M611" i="1" s="1"/>
  <c r="L611" i="1"/>
  <c r="B612" i="1"/>
  <c r="M612" i="1" s="1"/>
  <c r="L612" i="1"/>
  <c r="B613" i="1"/>
  <c r="M613" i="1" s="1"/>
  <c r="L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I3" i="9"/>
  <c r="C4" i="9"/>
  <c r="C19" i="11" s="1"/>
  <c r="C5" i="9"/>
  <c r="B1" i="4"/>
  <c r="I33" i="9" s="1"/>
  <c r="B3" i="6"/>
  <c r="B4" i="6"/>
  <c r="H2" i="7"/>
  <c r="N361" i="1"/>
  <c r="C18" i="10" l="1"/>
  <c r="C6" i="9"/>
  <c r="A1" i="10" s="1"/>
  <c r="B20" i="1"/>
  <c r="M20" i="1" s="1"/>
  <c r="B39" i="1"/>
  <c r="M39" i="1" s="1"/>
  <c r="B5" i="6"/>
  <c r="B262" i="1"/>
  <c r="M262" i="1" s="1"/>
  <c r="B307" i="1"/>
  <c r="M307" i="1" s="1"/>
  <c r="B193" i="1"/>
  <c r="M193" i="1" s="1"/>
  <c r="B32" i="1"/>
  <c r="M32" i="1" s="1"/>
  <c r="B25" i="1"/>
  <c r="M25" i="1" s="1"/>
  <c r="B305" i="1"/>
  <c r="M305" i="1" s="1"/>
  <c r="B123" i="1"/>
  <c r="M123" i="1" s="1"/>
  <c r="B216" i="1"/>
  <c r="M216" i="1" s="1"/>
  <c r="B194" i="1"/>
  <c r="M194" i="1" s="1"/>
  <c r="B95" i="1"/>
  <c r="M95" i="1" s="1"/>
  <c r="B140" i="1"/>
  <c r="M140" i="1" s="1"/>
  <c r="B142" i="1"/>
  <c r="M142"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<sst xmlns="http://schemas.openxmlformats.org/spreadsheetml/2006/main" count="2760" uniqueCount="1565">
  <si>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</si>
  <si>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</si>
  <si>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</si>
  <si>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</si>
  <si>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</si>
  <si>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</si>
  <si>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</si>
  <si>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</si>
  <si>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</si>
  <si>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</si>
  <si>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</si>
  <si>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</si>
  <si>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</si>
  <si>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</si>
  <si>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</si>
  <si>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</si>
  <si>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</si>
  <si>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</si>
  <si>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</si>
  <si>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</si>
  <si>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</si>
  <si>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</si>
  <si>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</si>
  <si>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</si>
  <si>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</si>
  <si>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</si>
  <si>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</si>
  <si>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</si>
  <si>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</si>
  <si>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</si>
  <si>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</si>
  <si>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</si>
  <si>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</si>
  <si>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</si>
  <si>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</si>
  <si>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</si>
  <si>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</si>
  <si>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</si>
  <si>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</si>
  <si>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</si>
  <si>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</si>
  <si>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</si>
  <si>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</si>
  <si>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</si>
  <si>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</si>
  <si>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</si>
  <si>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</si>
  <si>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</si>
  <si>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</si>
  <si>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</si>
  <si>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</si>
  <si>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</si>
  <si>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</si>
  <si>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</si>
  <si>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</si>
  <si>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</si>
  <si>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</si>
  <si>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</si>
  <si>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</si>
  <si>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</si>
  <si>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</si>
  <si>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</si>
  <si>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</si>
  <si>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</si>
  <si>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</si>
  <si>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</si>
  <si>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</si>
  <si>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</si>
  <si>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</si>
  <si>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</si>
  <si>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</si>
  <si>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</si>
  <si>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</si>
  <si>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</si>
  <si>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</si>
  <si>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</si>
  <si>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</si>
  <si>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</si>
  <si>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</si>
  <si>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</si>
  <si>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</si>
  <si>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</si>
  <si>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</si>
  <si>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</si>
  <si>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</si>
  <si>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</si>
  <si>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</si>
  <si>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</si>
  <si>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</si>
  <si>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</si>
  <si>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</si>
  <si>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</si>
  <si>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</si>
  <si>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</si>
  <si>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</si>
  <si>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</si>
  <si>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</si>
  <si>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</si>
  <si>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</si>
  <si>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</si>
  <si>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</si>
  <si>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</si>
  <si>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</si>
  <si>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</si>
  <si>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</si>
  <si>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</si>
  <si>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</si>
  <si>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</si>
  <si>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</si>
  <si>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</si>
  <si>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</si>
  <si>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</si>
  <si>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</si>
  <si>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</si>
  <si>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</si>
  <si>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</si>
  <si>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</si>
  <si>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</si>
  <si>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</si>
  <si>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</si>
  <si>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</si>
  <si>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</si>
  <si>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</si>
  <si>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</si>
  <si>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</si>
  <si>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</si>
  <si>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</si>
  <si>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</si>
  <si>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</si>
  <si>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</si>
  <si>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</si>
  <si>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</si>
  <si>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</si>
  <si>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</si>
  <si>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</si>
  <si>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</si>
  <si>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</si>
  <si>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</si>
  <si>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</si>
  <si>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</si>
  <si>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</si>
  <si>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</si>
  <si>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</si>
  <si>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</si>
  <si>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</si>
  <si>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</si>
  <si>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</si>
  <si>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</si>
  <si>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</si>
  <si>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</si>
  <si>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</si>
  <si>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</si>
  <si>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</si>
  <si>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</si>
  <si>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</si>
  <si>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</si>
  <si>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</si>
  <si>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</si>
  <si>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</si>
  <si>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</si>
  <si>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</si>
  <si>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</si>
  <si>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</si>
  <si>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</si>
  <si>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</si>
  <si>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</si>
  <si>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</si>
  <si>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</si>
  <si>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</si>
  <si>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</si>
  <si>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</si>
  <si>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</si>
  <si>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</si>
  <si>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</si>
  <si>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</si>
  <si>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</si>
  <si>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</si>
  <si>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</si>
  <si>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</si>
  <si>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</si>
  <si>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</si>
  <si>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</si>
  <si>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</si>
  <si>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</si>
  <si>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</si>
  <si>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</si>
  <si>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</si>
  <si>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</si>
  <si>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</si>
  <si>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</si>
  <si>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</si>
  <si>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</si>
  <si>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</si>
  <si>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</si>
  <si>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</si>
  <si>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</si>
  <si>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</si>
  <si>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</si>
  <si>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</si>
  <si>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</si>
  <si>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</si>
  <si>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</si>
  <si>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</si>
  <si>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</si>
  <si>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</si>
  <si>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</si>
  <si>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</si>
  <si>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</si>
  <si>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</si>
  <si>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</si>
  <si>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</si>
  <si>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</si>
  <si>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</si>
  <si>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</si>
  <si>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</si>
  <si>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</si>
  <si>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</si>
  <si>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</si>
  <si>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</si>
  <si>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</si>
  <si>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</si>
  <si>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</si>
  <si>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</si>
  <si>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</si>
  <si>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</si>
  <si>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</si>
  <si>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</si>
  <si>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</si>
  <si>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</si>
  <si>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</si>
  <si>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</si>
  <si>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</si>
  <si>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</si>
  <si>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</si>
  <si>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</si>
  <si>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</si>
  <si>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</si>
  <si>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</si>
  <si>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</si>
  <si>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</si>
  <si>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</si>
  <si>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</si>
  <si>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</si>
  <si>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</si>
  <si>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</si>
  <si>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</si>
  <si>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</si>
  <si>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</si>
  <si>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</si>
  <si>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</si>
  <si>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</si>
  <si>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</si>
  <si>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</si>
  <si>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</si>
  <si>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</si>
  <si>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</si>
  <si>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</si>
  <si>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</si>
  <si>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</si>
  <si>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</si>
  <si>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</si>
  <si>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</si>
  <si>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</si>
  <si>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</si>
  <si>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</si>
  <si>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</si>
  <si>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</si>
  <si>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</si>
  <si>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</si>
  <si>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</si>
  <si>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</si>
  <si>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</si>
  <si>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</si>
  <si>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</si>
  <si>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</si>
  <si>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</si>
  <si>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</si>
  <si>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</si>
  <si>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</si>
  <si>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</si>
  <si>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</si>
  <si>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</si>
  <si>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</si>
  <si>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</si>
  <si>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</si>
  <si>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</si>
  <si>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</si>
  <si>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</si>
  <si>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</si>
  <si>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</si>
  <si>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</si>
  <si>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</si>
  <si>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</si>
  <si>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</si>
  <si>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</si>
  <si>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</si>
  <si>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</si>
  <si>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</si>
  <si>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</si>
  <si>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</si>
  <si>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</si>
  <si>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</si>
  <si>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</si>
  <si>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</si>
  <si>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</si>
  <si>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</si>
  <si>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</si>
  <si>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</si>
  <si>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</si>
  <si>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</si>
  <si>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</si>
  <si>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</si>
  <si>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</si>
  <si>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</si>
  <si>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</si>
  <si>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</si>
  <si>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</si>
  <si>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</si>
  <si>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</si>
  <si>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</si>
  <si>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</si>
  <si>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</si>
  <si>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</si>
  <si>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</si>
  <si>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</si>
  <si>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</si>
  <si>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</si>
  <si>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</si>
  <si>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</si>
  <si>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</si>
  <si>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</si>
  <si>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</si>
  <si>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</si>
  <si>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</si>
  <si>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</si>
  <si>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</si>
  <si>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</si>
  <si>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</si>
  <si>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</si>
  <si>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</si>
  <si>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</si>
  <si>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</si>
  <si>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</si>
  <si>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</si>
  <si>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</si>
  <si>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</si>
  <si>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</si>
  <si>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</si>
  <si>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</si>
  <si>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</si>
  <si>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</si>
  <si>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</si>
  <si>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</si>
  <si>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</si>
  <si>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</si>
  <si>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</si>
  <si>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</si>
  <si>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</si>
  <si>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</si>
  <si>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</si>
  <si>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</si>
  <si>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</si>
  <si>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</si>
  <si>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</si>
  <si>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</si>
  <si>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</si>
  <si>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</si>
  <si>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</si>
  <si>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</si>
  <si>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</si>
  <si>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</si>
  <si>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</si>
  <si>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</si>
  <si>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</si>
  <si>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</si>
  <si>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</si>
  <si>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</si>
  <si>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</si>
  <si>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</si>
  <si>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</si>
  <si>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</si>
  <si>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</si>
  <si>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</si>
  <si>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</si>
  <si>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</si>
  <si>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</si>
  <si>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</si>
  <si>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</si>
  <si>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</si>
  <si>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</si>
  <si>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</si>
  <si>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</si>
  <si>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</si>
  <si>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</si>
  <si>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</si>
  <si>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</si>
  <si>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</si>
  <si>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</si>
  <si>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</si>
  <si>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</si>
  <si>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</si>
  <si>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</si>
  <si>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</si>
  <si>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</si>
  <si>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</si>
  <si>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</si>
  <si>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</si>
  <si>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</si>
  <si>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</si>
  <si>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</si>
  <si>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</si>
  <si>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</si>
  <si>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</si>
  <si>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</si>
  <si>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</si>
  <si>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</si>
  <si>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</si>
  <si>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</si>
  <si>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</si>
  <si>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</si>
  <si>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</si>
  <si>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</si>
  <si>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</si>
  <si>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</si>
  <si>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</si>
  <si>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</si>
  <si>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</si>
  <si>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</si>
  <si>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</si>
  <si>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</si>
  <si>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</si>
  <si>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</si>
  <si>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</si>
  <si>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</si>
  <si>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</si>
  <si>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</si>
  <si>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</si>
  <si>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</si>
  <si>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</si>
  <si>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</si>
  <si>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</si>
  <si>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</si>
  <si>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</si>
  <si>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</si>
  <si>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</si>
  <si>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</si>
  <si>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</si>
  <si>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</si>
  <si>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</si>
  <si>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</si>
  <si>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</si>
  <si>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</si>
  <si>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</si>
  <si>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</si>
  <si>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</si>
  <si>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</si>
  <si>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</si>
  <si>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</si>
  <si>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</si>
  <si>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</si>
  <si>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</si>
  <si>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</si>
  <si>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</si>
  <si>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</si>
  <si>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</si>
  <si>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</si>
  <si>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</si>
  <si>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</si>
  <si>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</si>
  <si>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</si>
  <si>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</si>
  <si>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</si>
  <si>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</si>
  <si>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</si>
  <si>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</si>
  <si>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</si>
  <si>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</si>
  <si>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</si>
  <si>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</si>
  <si>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</si>
  <si>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</si>
  <si>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</si>
  <si>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</si>
  <si>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</si>
  <si>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</si>
  <si>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</si>
  <si>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</si>
  <si>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</si>
  <si>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</si>
  <si>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</si>
  <si>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</si>
  <si>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</si>
  <si>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</si>
  <si>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</si>
  <si>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</si>
  <si>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</si>
  <si>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</si>
  <si>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</si>
  <si>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</si>
  <si>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</si>
  <si>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</si>
  <si>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</si>
  <si>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</si>
  <si>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</si>
  <si>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</si>
  <si>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</si>
  <si>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</si>
  <si>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</si>
  <si>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</si>
  <si>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</si>
  <si>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</si>
  <si>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</si>
  <si>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</si>
  <si>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</si>
  <si>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</si>
  <si>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</si>
  <si>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</si>
  <si>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</si>
  <si>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</si>
  <si>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</si>
  <si>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</si>
  <si>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</si>
  <si>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</si>
  <si>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</si>
  <si>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</si>
  <si>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</si>
  <si>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</si>
  <si>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</si>
  <si>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</si>
  <si>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</si>
  <si>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</si>
  <si>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</si>
  <si>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</si>
  <si>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</si>
  <si>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</si>
  <si>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</si>
  <si>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</si>
  <si>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</si>
  <si>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</si>
  <si>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</si>
  <si>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</si>
  <si>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</si>
  <si>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</si>
  <si>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</si>
  <si>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</si>
  <si>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</si>
  <si>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</si>
  <si>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</si>
  <si>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</si>
  <si>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</si>
  <si>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</si>
  <si>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</si>
  <si>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</si>
  <si>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</si>
  <si>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</si>
  <si>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</si>
  <si>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</si>
  <si>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</si>
  <si>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</si>
  <si>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</si>
  <si>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</si>
  <si>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</si>
  <si>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</si>
  <si>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</si>
  <si>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</si>
  <si>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</si>
  <si>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</si>
  <si>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</si>
  <si>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</si>
  <si>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</si>
  <si>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</si>
  <si>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</si>
  <si>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</si>
  <si>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</si>
  <si>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</si>
  <si>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</si>
  <si>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</si>
  <si>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</si>
  <si>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</si>
  <si>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</si>
  <si>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</si>
  <si>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</si>
  <si>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</si>
  <si>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</si>
  <si>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</si>
  <si>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</si>
  <si>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</si>
  <si>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</si>
  <si>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</si>
  <si>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</si>
  <si>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</si>
  <si>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</si>
  <si>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</si>
  <si>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</si>
  <si>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</si>
  <si>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</si>
  <si>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</si>
  <si>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</si>
  <si>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</si>
  <si>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</si>
  <si>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</si>
  <si>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</si>
  <si>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</si>
  <si>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</si>
  <si>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</si>
  <si>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</si>
  <si>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</si>
  <si>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</si>
  <si>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</si>
  <si>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</si>
  <si>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</si>
  <si>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</si>
  <si>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</si>
  <si>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</si>
  <si>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</si>
  <si>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</si>
  <si>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</si>
  <si>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</si>
  <si>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</si>
  <si>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</si>
  <si>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</si>
  <si>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</si>
  <si>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</si>
  <si>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</si>
  <si>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</si>
  <si>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</si>
  <si>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</si>
  <si>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</si>
  <si>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</si>
  <si>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</si>
  <si>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</si>
  <si>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</si>
  <si>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</si>
  <si>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</si>
  <si>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</si>
  <si>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</si>
  <si>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</si>
  <si>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</si>
  <si>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</si>
  <si>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</si>
  <si>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</si>
  <si>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</si>
  <si>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</si>
  <si>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</si>
  <si>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</si>
  <si>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</si>
  <si>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</si>
  <si>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</si>
  <si>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</si>
  <si>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</si>
  <si>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</si>
  <si>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</si>
  <si>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</si>
  <si>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</si>
  <si>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</si>
  <si>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</si>
  <si>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</si>
  <si>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</si>
  <si>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</si>
  <si>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</si>
  <si>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</si>
  <si>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</si>
  <si>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</si>
  <si>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</si>
  <si>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</si>
  <si>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</si>
  <si>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</si>
  <si>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</si>
  <si>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</si>
  <si>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</si>
  <si>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</si>
  <si>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</si>
  <si>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</si>
  <si>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</si>
  <si>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</si>
  <si>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</si>
  <si>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</si>
  <si>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</si>
  <si>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</si>
  <si>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</si>
  <si>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</si>
  <si>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</si>
  <si>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</si>
  <si>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</si>
  <si>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</si>
  <si>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</si>
  <si>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</si>
  <si>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</si>
  <si>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</si>
  <si>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</si>
  <si>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</si>
  <si>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</si>
  <si>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</si>
  <si>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</si>
  <si>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</si>
  <si>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</si>
  <si>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</si>
  <si>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</si>
  <si>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</si>
  <si>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</si>
  <si>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</si>
  <si>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</si>
  <si>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</si>
  <si>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</si>
  <si>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</si>
  <si>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</si>
  <si>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</si>
  <si>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</si>
  <si>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</si>
  <si>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</si>
  <si>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</si>
  <si>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</si>
  <si>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</si>
  <si>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</si>
  <si>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</si>
  <si>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</si>
  <si>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</si>
  <si>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</si>
  <si>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</si>
  <si>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</si>
  <si>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</si>
  <si>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</si>
  <si>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</si>
  <si>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</si>
  <si>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</si>
  <si>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</si>
  <si>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</si>
  <si>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</si>
  <si>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</si>
  <si>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</si>
  <si>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</si>
  <si>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</si>
  <si>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</si>
  <si>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</si>
  <si>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</si>
  <si>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</si>
  <si>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</si>
  <si>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</si>
  <si>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</si>
  <si>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</si>
  <si>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</si>
  <si>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</si>
  <si>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</si>
  <si>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</si>
  <si>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</si>
  <si>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</si>
  <si>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</si>
  <si>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</si>
  <si>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</si>
  <si>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</si>
  <si>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</si>
  <si>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</si>
  <si>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</si>
  <si>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</si>
  <si>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</si>
  <si>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</si>
  <si>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</si>
  <si>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</si>
  <si>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</si>
  <si>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</si>
  <si>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</si>
  <si>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</si>
  <si>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</si>
  <si>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</si>
  <si>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</si>
  <si>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</si>
  <si>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</si>
  <si>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</si>
  <si>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</si>
  <si>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</si>
  <si>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</si>
  <si>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</si>
  <si>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</si>
  <si>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</si>
  <si>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</si>
  <si>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</si>
  <si>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</si>
  <si>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</si>
  <si>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</si>
  <si>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</si>
  <si>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</si>
  <si>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</si>
  <si>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</si>
  <si>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</si>
  <si>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</si>
  <si>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</si>
  <si>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</si>
  <si>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</si>
  <si>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</si>
  <si>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</si>
  <si>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</si>
  <si>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</si>
  <si>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</si>
  <si>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</si>
  <si>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</si>
  <si>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</si>
  <si>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</si>
  <si>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</si>
  <si>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</si>
  <si>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</si>
  <si>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</si>
  <si>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</si>
  <si>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</si>
  <si>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</si>
  <si>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</si>
  <si>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</si>
  <si>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</si>
  <si>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</si>
  <si>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</si>
  <si>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</si>
  <si>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</si>
  <si>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</si>
  <si>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</si>
  <si>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</si>
  <si>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</si>
  <si>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</si>
  <si>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</si>
  <si>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</si>
  <si>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</si>
  <si>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</si>
  <si>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</si>
  <si>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</si>
  <si>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</si>
  <si>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</si>
  <si>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</si>
  <si>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</si>
  <si>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</si>
  <si>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</si>
  <si>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</si>
  <si>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</si>
  <si>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</si>
  <si>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</si>
  <si>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</si>
  <si>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</si>
  <si>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</si>
  <si>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</si>
  <si>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</si>
  <si>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</si>
  <si>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</si>
  <si>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</si>
  <si>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</si>
  <si>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</si>
  <si>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</si>
  <si>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</si>
  <si>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</si>
  <si>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</si>
  <si>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</si>
  <si>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</si>
  <si>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</si>
  <si>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</si>
  <si>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</si>
  <si>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</si>
  <si>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</si>
  <si>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</si>
  <si>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</si>
  <si>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</si>
  <si>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</si>
  <si>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</si>
  <si>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</si>
  <si>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</si>
  <si>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</si>
  <si>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</si>
  <si>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</si>
  <si>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</si>
  <si>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</si>
  <si>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</si>
  <si>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</si>
  <si>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</si>
  <si>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</si>
  <si>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</si>
  <si>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</si>
  <si>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</si>
  <si>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</si>
  <si>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</si>
  <si>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</si>
  <si>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</si>
  <si>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</si>
  <si>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</si>
  <si>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</si>
  <si>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</si>
  <si>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</si>
  <si>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</si>
  <si>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</si>
  <si>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</si>
  <si>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</si>
  <si>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</si>
  <si>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</si>
  <si>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</si>
  <si>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</si>
  <si>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</si>
  <si>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</si>
  <si>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</si>
  <si>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</si>
  <si>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</si>
  <si>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</si>
  <si>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</si>
  <si>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</si>
  <si>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</si>
  <si>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</si>
  <si>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</si>
  <si>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</si>
  <si>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</si>
  <si>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</si>
  <si>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</si>
  <si>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</si>
  <si>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</si>
  <si>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</si>
  <si>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</si>
  <si>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</si>
  <si>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</si>
  <si>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</si>
  <si>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</si>
  <si>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</si>
  <si>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</si>
  <si>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</si>
  <si>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</si>
  <si>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</si>
  <si>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</si>
  <si>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</si>
  <si>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</si>
  <si>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</si>
  <si>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</si>
  <si>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</si>
  <si>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</si>
  <si>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</si>
  <si>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</si>
  <si>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</si>
  <si>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</si>
  <si>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</si>
  <si>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</si>
  <si>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</si>
  <si>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</si>
  <si>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</si>
  <si>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</si>
  <si>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</si>
  <si>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</si>
  <si>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</si>
  <si>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</si>
  <si>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</si>
  <si>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</si>
  <si>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</si>
  <si>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</si>
  <si>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</si>
  <si>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</si>
  <si>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</si>
  <si>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</si>
  <si>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</si>
  <si>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</si>
  <si>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</si>
  <si>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</si>
  <si>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</si>
  <si>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</si>
  <si>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</si>
  <si>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</si>
  <si>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</si>
  <si>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</si>
  <si>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</si>
  <si>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</si>
  <si>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</si>
  <si>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</si>
  <si>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</si>
  <si>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</si>
  <si>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</si>
  <si>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</si>
  <si>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</si>
  <si>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</si>
  <si>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</si>
  <si>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</si>
  <si>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</si>
  <si>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</si>
  <si>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</si>
  <si>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</si>
  <si>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</si>
  <si>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</si>
  <si>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</si>
  <si>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</si>
  <si>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</si>
  <si>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</si>
  <si>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</si>
  <si>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</si>
  <si>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</si>
  <si>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</si>
  <si>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</si>
  <si>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</si>
  <si>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</si>
  <si>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</si>
  <si>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</si>
  <si>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</si>
  <si>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</si>
  <si>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</si>
  <si>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</si>
  <si>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</si>
  <si>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</si>
  <si>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</si>
  <si>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</si>
  <si>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</si>
  <si>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</si>
  <si>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</si>
  <si>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</si>
  <si>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</si>
  <si>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</si>
  <si>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</si>
  <si>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</si>
  <si>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</si>
  <si>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</si>
  <si>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</si>
  <si>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</si>
  <si>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</si>
  <si>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</si>
  <si>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</si>
  <si>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</si>
  <si>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</si>
  <si>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</si>
  <si>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</si>
  <si>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</si>
  <si>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</si>
  <si>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</si>
  <si>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</si>
  <si>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</si>
  <si>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</si>
  <si>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</si>
  <si>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</si>
  <si>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</si>
  <si>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</si>
  <si>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</si>
  <si>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</si>
  <si>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</si>
  <si>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</si>
  <si>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</si>
  <si>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</si>
  <si>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</si>
  <si>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</si>
  <si>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</si>
  <si>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</si>
  <si>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</si>
  <si>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</si>
  <si>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</si>
  <si>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</si>
  <si>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</si>
  <si>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</si>
  <si>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</si>
  <si>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</si>
  <si>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</si>
  <si>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</si>
  <si>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</si>
  <si>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</si>
  <si>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</si>
  <si>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</si>
  <si>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</si>
  <si>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</si>
  <si>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</si>
  <si>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</si>
  <si>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</si>
  <si>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</si>
  <si>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</si>
  <si>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</si>
  <si>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</si>
  <si>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</si>
  <si>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</si>
  <si>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</si>
  <si>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</si>
  <si>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</si>
  <si>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</si>
  <si>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</si>
  <si>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</si>
  <si>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</si>
  <si>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</si>
  <si>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</si>
  <si>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</si>
  <si>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</si>
  <si>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</si>
  <si>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</si>
  <si>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</si>
  <si>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</si>
  <si>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</si>
  <si>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</si>
  <si>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</si>
  <si>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</si>
  <si>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</si>
  <si>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</si>
  <si>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</si>
  <si>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</si>
  <si>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</si>
  <si>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</si>
  <si>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</si>
  <si>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</si>
  <si>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</si>
  <si>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</si>
  <si>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</si>
  <si>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</si>
  <si>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</si>
  <si>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</si>
  <si>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</si>
  <si>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</si>
  <si>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</si>
  <si>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</si>
  <si>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</si>
  <si>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</si>
  <si>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</si>
  <si>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</si>
  <si>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</si>
  <si>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</si>
  <si>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</si>
  <si>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</si>
  <si>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</si>
  <si>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</si>
  <si>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</si>
  <si>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</si>
  <si>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</si>
  <si>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</si>
  <si>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</si>
  <si>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</si>
  <si>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</si>
  <si>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</si>
  <si>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</si>
  <si>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</si>
  <si>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</si>
  <si>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</si>
  <si>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</si>
  <si>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</si>
  <si>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</si>
  <si>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</si>
  <si>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</si>
  <si>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</si>
  <si>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</si>
  <si>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</si>
  <si>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</si>
  <si>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</si>
  <si>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</si>
  <si>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</si>
  <si>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</si>
  <si>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</si>
  <si>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</si>
  <si>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</si>
  <si>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</si>
  <si>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</si>
  <si>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</si>
  <si>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</si>
  <si>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</si>
  <si>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</si>
  <si>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</si>
  <si>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</si>
  <si>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</si>
  <si>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</si>
  <si>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</si>
  <si>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</si>
  <si>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</si>
  <si>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</si>
  <si>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</si>
  <si>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</si>
  <si>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</si>
  <si>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</si>
  <si>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</si>
  <si>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</si>
  <si>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</si>
  <si>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</si>
  <si>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</si>
  <si>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</si>
  <si>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</si>
  <si>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</si>
  <si>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</si>
  <si>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</si>
  <si>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</si>
  <si>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</si>
  <si>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</si>
  <si>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</si>
  <si>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</si>
  <si>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</si>
  <si>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</si>
  <si>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</si>
  <si>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</si>
  <si>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</si>
  <si>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</si>
  <si>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</si>
  <si>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</si>
  <si>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</si>
  <si>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</si>
  <si>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</si>
  <si>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</si>
  <si>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</si>
  <si>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</si>
  <si>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</si>
  <si>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</si>
  <si>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</si>
  <si>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</si>
  <si>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</si>
  <si>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</si>
  <si>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</si>
  <si>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</si>
  <si>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</si>
  <si>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</si>
  <si>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</si>
  <si>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</si>
  <si>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</si>
  <si>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</si>
  <si>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</si>
  <si>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</si>
  <si>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</si>
  <si>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</si>
  <si>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</si>
  <si>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</si>
  <si>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</si>
  <si>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</si>
  <si>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</si>
  <si>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</si>
  <si>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</si>
  <si>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</si>
  <si>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</si>
  <si>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</si>
  <si>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</si>
  <si>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</si>
  <si>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</si>
  <si>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</si>
  <si>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</si>
  <si>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</si>
  <si>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</si>
  <si>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</si>
  <si>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</si>
  <si>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</si>
  <si>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</si>
  <si>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</si>
  <si>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</si>
  <si>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</si>
  <si>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</si>
  <si>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</si>
  <si>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</si>
  <si>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</si>
  <si>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</si>
  <si>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</si>
  <si>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</si>
  <si>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</si>
  <si>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</si>
  <si>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</si>
  <si>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</si>
  <si>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</si>
  <si>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</si>
  <si>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</si>
  <si>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</si>
  <si>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</si>
  <si>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</si>
  <si>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</si>
  <si>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</si>
  <si>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</si>
  <si>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</si>
  <si>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</si>
  <si>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</si>
  <si>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</si>
  <si>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</si>
  <si>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</si>
  <si>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</si>
  <si>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</si>
  <si>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</si>
  <si>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</si>
  <si>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</si>
  <si>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</si>
  <si>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</si>
  <si>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</si>
  <si>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</si>
  <si>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</si>
  <si>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</si>
  <si>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</si>
  <si>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</si>
  <si>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</si>
  <si>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</si>
  <si>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</si>
  <si>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</si>
  <si>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</si>
  <si>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</si>
  <si>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</si>
  <si>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</si>
  <si>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</si>
  <si>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</si>
  <si>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</si>
  <si>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</si>
  <si>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</si>
  <si>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</si>
  <si>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</si>
  <si>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</si>
  <si>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</si>
  <si>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</si>
  <si>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</si>
  <si>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</si>
  <si>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</si>
  <si>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</si>
  <si>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</si>
  <si>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</si>
  <si>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</si>
  <si>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</si>
  <si>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</si>
  <si>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</si>
  <si>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</si>
  <si>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</si>
  <si>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</si>
  <si>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</si>
  <si>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</si>
  <si>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</si>
  <si>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</si>
  <si>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</si>
  <si>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</si>
  <si>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</si>
  <si>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</si>
  <si>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</si>
  <si>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</si>
  <si>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</si>
  <si>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</si>
  <si>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</si>
  <si>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</si>
  <si>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</si>
  <si>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</si>
  <si>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</si>
  <si>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</si>
  <si>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</si>
  <si>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</si>
  <si>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</si>
  <si>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</si>
  <si>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</si>
  <si>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</si>
  <si>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</si>
  <si>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</si>
  <si>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</si>
  <si>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</si>
  <si>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</si>
  <si>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</si>
  <si>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</si>
  <si>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</si>
  <si>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</si>
  <si>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</si>
  <si>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</si>
  <si>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</si>
  <si>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</si>
  <si>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</si>
  <si>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</si>
  <si>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</si>
  <si>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</si>
  <si>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</si>
  <si>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</si>
  <si>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</si>
  <si>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</si>
  <si>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</si>
  <si>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</si>
  <si>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</si>
  <si>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</si>
  <si>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</si>
  <si>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</si>
  <si>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</si>
  <si>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</si>
  <si>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</si>
  <si>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</si>
  <si>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</si>
  <si>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</si>
  <si>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</si>
  <si>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</si>
  <si>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</si>
  <si>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</si>
  <si>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</si>
  <si>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</si>
  <si>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</si>
  <si>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</si>
  <si>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</si>
  <si>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</si>
  <si>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</si>
  <si>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</si>
  <si>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</si>
  <si>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</si>
  <si>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</si>
  <si>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</si>
  <si>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</si>
  <si>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</si>
  <si>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</si>
  <si>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</si>
  <si>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</si>
  <si>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</si>
  <si>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</si>
  <si>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</si>
  <si>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</si>
  <si>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</si>
  <si>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</si>
  <si>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</si>
  <si>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</si>
  <si>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</si>
  <si>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</si>
  <si>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</si>
  <si>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</si>
  <si>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</si>
  <si>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</si>
  <si>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</si>
  <si>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</si>
  <si>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</si>
  <si>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</si>
  <si>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</si>
  <si>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</si>
  <si>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</si>
  <si>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</si>
  <si>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</si>
  <si>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</si>
  <si>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</si>
  <si>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</si>
  <si>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</si>
  <si>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</si>
  <si>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</si>
  <si>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</si>
  <si>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</si>
  <si>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</si>
  <si>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</si>
  <si>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</si>
  <si>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</si>
  <si>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</si>
  <si>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</si>
  <si>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</si>
  <si>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</si>
  <si>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</si>
  <si>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</si>
  <si>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</si>
  <si>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</si>
  <si>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</si>
  <si>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</si>
  <si>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</si>
  <si>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</si>
  <si>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</si>
  <si>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</si>
  <si>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</si>
  <si>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</si>
  <si>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</si>
  <si>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</si>
  <si>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</si>
  <si>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</si>
  <si>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</si>
  <si>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</si>
  <si>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</si>
  <si>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</si>
  <si>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</si>
  <si>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</si>
  <si>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</si>
  <si>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</si>
  <si>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</si>
  <si>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</si>
  <si>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</si>
  <si>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</si>
  <si>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</si>
  <si>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</si>
  <si>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</si>
  <si>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</si>
  <si>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</si>
  <si>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</si>
  <si>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</si>
  <si>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</si>
  <si>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</si>
  <si>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</si>
  <si>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</si>
  <si>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</si>
  <si>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</si>
  <si>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</si>
  <si>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</si>
  <si>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</si>
  <si>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</si>
  <si>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</si>
  <si>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</si>
  <si>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</si>
  <si>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</si>
  <si>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</si>
  <si>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</si>
  <si>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</si>
  <si>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</si>
  <si>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</si>
  <si>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</si>
  <si>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</si>
  <si>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</si>
  <si>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</si>
  <si>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</si>
  <si>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</si>
  <si>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</si>
  <si>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</si>
  <si>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</si>
  <si>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</si>
  <si>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</si>
  <si>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</si>
  <si>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</si>
  <si>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</si>
  <si>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</si>
  <si>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</si>
  <si>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</si>
  <si>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</si>
  <si>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</si>
  <si>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</si>
  <si>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</si>
  <si>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</si>
  <si>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</si>
  <si>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</si>
  <si>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</si>
  <si>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</si>
  <si>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</si>
  <si>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</si>
  <si>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</si>
  <si>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</si>
  <si>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</si>
  <si>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</si>
  <si>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</si>
  <si>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</si>
  <si>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</si>
  <si>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</si>
  <si>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</si>
  <si>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</si>
  <si>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</si>
  <si>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rugby - bežné transfery</t>
  </si>
  <si>
    <t>Dotácia na mládež do 23 rokov</t>
  </si>
  <si>
    <t>37926829</t>
  </si>
  <si>
    <t>52565335</t>
  </si>
  <si>
    <t>42221056</t>
  </si>
  <si>
    <t>1. RC Slovan Bratislava</t>
  </si>
  <si>
    <t>Rugby Piešťany</t>
  </si>
  <si>
    <t>Žilina Bears RC</t>
  </si>
  <si>
    <t>Arya, s.r.o.</t>
  </si>
  <si>
    <t>Sústredenie talentovanej mládeže Praha - ubytovanie</t>
  </si>
  <si>
    <t>CZ24124401</t>
  </si>
  <si>
    <t>hotel Starý Pivovar</t>
  </si>
  <si>
    <t>Sústredenie talentovanej mládeže - preplatenie účtu za stravu</t>
  </si>
  <si>
    <t>FO</t>
  </si>
  <si>
    <t>Osoba 1</t>
  </si>
  <si>
    <t>Sústredenie talentovanej mládeže Praha - cestovné výdavky</t>
  </si>
  <si>
    <t>osoba 2</t>
  </si>
  <si>
    <t>osoba 3</t>
  </si>
  <si>
    <t>Bankový poplatok - administratíva</t>
  </si>
  <si>
    <t>31320155</t>
  </si>
  <si>
    <t>VÚB, a.s.</t>
  </si>
  <si>
    <t>Sústredenie talentovanej mládeže - ženy, jar, Piešťany - ubytovanie hotel Arya</t>
  </si>
  <si>
    <t>Sústredenie talentovanej mládeže - ženy, Olomouc - preplatenie účtu za stravu</t>
  </si>
  <si>
    <t>osoba 4</t>
  </si>
  <si>
    <t>Sústredenie talentovanej mládeže - ženy, Olomouc, ubytovanie</t>
  </si>
  <si>
    <t>Eva Dandová - Penzion No.1</t>
  </si>
  <si>
    <t>Sústredenie talentovanej mládeže - ženy, jar, Piešťany - prenájom ihriska</t>
  </si>
  <si>
    <t>37990420</t>
  </si>
  <si>
    <t>PFK Piešťany</t>
  </si>
  <si>
    <t>ME muži - Kosovo - letenky</t>
  </si>
  <si>
    <t>tripex, s.r.o.</t>
  </si>
  <si>
    <t>45575771</t>
  </si>
  <si>
    <t>ME ženy - Moldavsko - letenky</t>
  </si>
  <si>
    <t>ME ženy - Chorvátsko - ubytovanie</t>
  </si>
  <si>
    <t>Eventra service d.o.o.</t>
  </si>
  <si>
    <t>ME muži - Kosovo - ubytovanie</t>
  </si>
  <si>
    <t>Kosovo Rugby Federation</t>
  </si>
  <si>
    <t>2025-001</t>
  </si>
  <si>
    <t>2025-002</t>
  </si>
  <si>
    <t>2025-003</t>
  </si>
  <si>
    <t>2025-004</t>
  </si>
  <si>
    <t>2025-005</t>
  </si>
  <si>
    <t>2025-006</t>
  </si>
  <si>
    <t>2025-007</t>
  </si>
  <si>
    <t>2025-008</t>
  </si>
  <si>
    <t>2025-011</t>
  </si>
  <si>
    <t>2025-012</t>
  </si>
  <si>
    <t>2025-015</t>
  </si>
  <si>
    <t>202503026</t>
  </si>
  <si>
    <t>2025-016</t>
  </si>
  <si>
    <t>2025-017</t>
  </si>
  <si>
    <t>2025-018</t>
  </si>
  <si>
    <t>2025-019</t>
  </si>
  <si>
    <t>2025-020</t>
  </si>
  <si>
    <t>20250004</t>
  </si>
  <si>
    <t>202503211</t>
  </si>
  <si>
    <t>2025-021</t>
  </si>
  <si>
    <t>0115-2025</t>
  </si>
  <si>
    <t>2025-022</t>
  </si>
  <si>
    <t>FDM-24-0001</t>
  </si>
  <si>
    <t>Kontaktná osoba zodpovedná za vyplnený formulár
meno a priezvisko:Miloslav Surgoš
e-mail:office@rugbyunion.sk
tel. kontakt (mobil):0918 399 045</t>
  </si>
  <si>
    <t>Miloslav Surgoš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</si>
</sst>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14" fontId="7" fillId="3" borderId="15" xfId="0" applyNumberFormat="1" applyFont="1" applyFill="1" applyBorder="1" applyAlignment="1" applyProtection="1">
      <alignment horizontal="center"/>
      <protection locked="0"/>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8" val="2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7" t="s">
        <v>0</v>
      </c>
      <c r="C1" s="347"/>
      <c r="D1" s="34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1355</v>
      </c>
      <c r="C6" s="205"/>
      <c r="D6" s="205"/>
    </row>
    <row r="7" spans="1:4" s="18" customFormat="1" ht="15" customHeight="1" x14ac:dyDescent="0.2">
      <c r="A7" s="295" t="s">
        <v>4</v>
      </c>
      <c r="C7" s="205"/>
      <c r="D7" s="205"/>
    </row>
    <row r="8" spans="1:4" s="18" customFormat="1" ht="15" customHeight="1" x14ac:dyDescent="0.2">
      <c r="A8" s="269" t="s">
        <v>1356</v>
      </c>
      <c r="C8" s="205"/>
      <c r="D8" s="205"/>
    </row>
    <row r="9" spans="1:4" s="18" customFormat="1" ht="15" customHeight="1" x14ac:dyDescent="0.2">
      <c r="A9" s="269" t="s">
        <v>1357</v>
      </c>
      <c r="C9" s="205"/>
      <c r="D9" s="205"/>
    </row>
    <row r="10" spans="1:4" s="18" customFormat="1" ht="15.75" customHeight="1" x14ac:dyDescent="0.2">
      <c r="A10" s="295" t="s">
        <v>1358</v>
      </c>
      <c r="C10" s="205"/>
      <c r="D10" s="205"/>
    </row>
    <row r="11" spans="1:4" s="18" customFormat="1" ht="42.75" customHeight="1" x14ac:dyDescent="0.2">
      <c r="A11" s="295" t="s">
        <v>1359</v>
      </c>
      <c r="C11" s="205"/>
      <c r="D11" s="205"/>
    </row>
    <row r="12" spans="1:4" s="18" customFormat="1" ht="20.45" customHeight="1" x14ac:dyDescent="0.2">
      <c r="A12" s="303" t="s">
        <v>1378</v>
      </c>
      <c r="C12" s="205"/>
      <c r="D12" s="205"/>
    </row>
    <row r="13" spans="1:4" s="18" customFormat="1" ht="23.45" customHeight="1" x14ac:dyDescent="0.2">
      <c r="A13" s="308"/>
      <c r="C13" s="205"/>
      <c r="D13" s="205"/>
    </row>
    <row r="14" spans="1:4" s="18" customFormat="1" ht="18" x14ac:dyDescent="0.2">
      <c r="A14" s="309" t="s">
        <v>5</v>
      </c>
      <c r="C14" s="205"/>
      <c r="D14" s="205"/>
    </row>
    <row r="15" spans="1:4" ht="16.350000000000001" customHeight="1" x14ac:dyDescent="0.2">
      <c r="A15" s="127"/>
      <c r="C15" s="21"/>
    </row>
    <row r="16" spans="1:4" ht="306" x14ac:dyDescent="0.2">
      <c r="A16" s="297" t="s">
        <v>6</v>
      </c>
      <c r="C16" s="21"/>
    </row>
    <row r="17" spans="1:4" ht="17.45" customHeight="1" x14ac:dyDescent="0.2">
      <c r="A17" s="21"/>
      <c r="C17" s="21"/>
    </row>
    <row r="18" spans="1:4" ht="226.35" customHeight="1" x14ac:dyDescent="0.2">
      <c r="A18" s="297" t="s">
        <v>7</v>
      </c>
      <c r="B18" s="257"/>
      <c r="C18" s="21"/>
    </row>
    <row r="19" spans="1:4" ht="30.6" customHeight="1" x14ac:dyDescent="0.2">
      <c r="A19" s="21"/>
      <c r="B19" s="257"/>
      <c r="C19" s="21"/>
    </row>
    <row r="20" spans="1:4" ht="26.25" customHeight="1" x14ac:dyDescent="0.2">
      <c r="A20" s="298" t="s">
        <v>8</v>
      </c>
      <c r="C20" s="21"/>
    </row>
    <row r="21" spans="1:4" ht="38.25" x14ac:dyDescent="0.2">
      <c r="A21" s="19" t="s">
        <v>9</v>
      </c>
      <c r="C21" s="348"/>
      <c r="D21" s="348"/>
    </row>
    <row r="22" spans="1:4" x14ac:dyDescent="0.2">
      <c r="C22" s="349"/>
      <c r="D22" s="348"/>
    </row>
    <row r="23" spans="1:4" ht="63.75" x14ac:dyDescent="0.2">
      <c r="A23" s="23" t="s">
        <v>1379</v>
      </c>
      <c r="C23" s="255"/>
      <c r="D23" s="256"/>
    </row>
    <row r="24" spans="1:4" ht="12.75" customHeight="1" x14ac:dyDescent="0.2">
      <c r="C24" s="345"/>
      <c r="D24" s="34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1360</v>
      </c>
    </row>
    <row r="32" spans="1:4" ht="12.6" customHeight="1" x14ac:dyDescent="0.2"/>
    <row r="33" spans="1:3" ht="15.75" customHeight="1" x14ac:dyDescent="0.2">
      <c r="A33" s="19" t="s">
        <v>1361</v>
      </c>
    </row>
    <row r="34" spans="1:3" ht="12.6" customHeight="1" x14ac:dyDescent="0.2"/>
    <row r="35" spans="1:3" ht="51" x14ac:dyDescent="0.2">
      <c r="A35" s="19" t="s">
        <v>1363</v>
      </c>
    </row>
    <row r="36" spans="1:3" ht="12" customHeight="1" x14ac:dyDescent="0.2"/>
    <row r="37" spans="1:3" ht="25.5" x14ac:dyDescent="0.2">
      <c r="A37" s="271" t="s">
        <v>1362</v>
      </c>
    </row>
    <row r="39" spans="1:3" ht="76.5" x14ac:dyDescent="0.2">
      <c r="A39" s="23" t="s">
        <v>1364</v>
      </c>
    </row>
    <row r="40" spans="1:3" ht="12.75" customHeight="1" x14ac:dyDescent="0.2"/>
    <row r="41" spans="1:3" ht="25.5" x14ac:dyDescent="0.2">
      <c r="A41" s="19" t="s">
        <v>13</v>
      </c>
    </row>
    <row r="42" spans="1:3" ht="12.75" customHeight="1" x14ac:dyDescent="0.2"/>
    <row r="43" spans="1:3" ht="81.75" customHeight="1" x14ac:dyDescent="0.2">
      <c r="A43" s="293" t="s">
        <v>14</v>
      </c>
      <c r="C43" s="22"/>
    </row>
    <row r="44" spans="1:3" ht="64.5" customHeight="1" x14ac:dyDescent="0.2">
      <c r="A44" s="299" t="s">
        <v>1365</v>
      </c>
      <c r="C44" s="22"/>
    </row>
    <row r="45" spans="1:3" ht="12.75" customHeight="1" x14ac:dyDescent="0.2">
      <c r="A45" s="292"/>
      <c r="C45" s="22"/>
    </row>
    <row r="46" spans="1:3" ht="41.45" customHeight="1" x14ac:dyDescent="0.2">
      <c r="A46" s="300" t="s">
        <v>15</v>
      </c>
      <c r="C46" s="22"/>
    </row>
    <row r="47" spans="1:3" ht="11.45" customHeight="1" x14ac:dyDescent="0.2"/>
    <row r="48" spans="1:3" x14ac:dyDescent="0.2">
      <c r="A48" s="301" t="s">
        <v>1366</v>
      </c>
    </row>
    <row r="49" spans="1:1" ht="12" customHeight="1" x14ac:dyDescent="0.2"/>
    <row r="50" spans="1:1" ht="38.25" x14ac:dyDescent="0.2">
      <c r="A50" s="19" t="s">
        <v>1367</v>
      </c>
    </row>
    <row r="51" spans="1:1" ht="12.75" customHeight="1" x14ac:dyDescent="0.2"/>
    <row r="52" spans="1:1" ht="76.5" x14ac:dyDescent="0.2">
      <c r="A52" s="19" t="s">
        <v>1368</v>
      </c>
    </row>
    <row r="53" spans="1:1" ht="12.75" customHeight="1" x14ac:dyDescent="0.2"/>
    <row r="54" spans="1:1" ht="38.25" x14ac:dyDescent="0.2">
      <c r="A54" s="19" t="s">
        <v>1369</v>
      </c>
    </row>
    <row r="56" spans="1:1" x14ac:dyDescent="0.2">
      <c r="A56" s="19" t="s">
        <v>16</v>
      </c>
    </row>
    <row r="58" spans="1:1" x14ac:dyDescent="0.2">
      <c r="A58" s="19" t="s">
        <v>17</v>
      </c>
    </row>
    <row r="60" spans="1:1" ht="121.7" customHeight="1" x14ac:dyDescent="0.2">
      <c r="A60" s="23" t="s">
        <v>1370</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1371</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0" t="s">
        <v>1389</v>
      </c>
    </row>
    <row r="73" spans="1:1" ht="38.25" x14ac:dyDescent="0.2">
      <c r="A73" s="23" t="s">
        <v>1390</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4"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1380</v>
      </c>
    </row>
    <row r="96" spans="1:2" x14ac:dyDescent="0.2">
      <c r="A96" s="23"/>
    </row>
    <row r="97" spans="1:4" x14ac:dyDescent="0.2">
      <c r="A97" s="260" t="s">
        <v>40</v>
      </c>
    </row>
    <row r="98" spans="1:4" ht="68.45" customHeight="1" x14ac:dyDescent="0.2">
      <c r="A98" s="23" t="s">
        <v>1381</v>
      </c>
    </row>
    <row r="99" spans="1:4" x14ac:dyDescent="0.2">
      <c r="A99" s="23"/>
    </row>
    <row r="100" spans="1:4" x14ac:dyDescent="0.2">
      <c r="A100" s="260" t="s">
        <v>41</v>
      </c>
    </row>
    <row r="101" spans="1:4" ht="89.25" x14ac:dyDescent="0.2">
      <c r="A101" s="23" t="s">
        <v>1382</v>
      </c>
    </row>
    <row r="102" spans="1:4" x14ac:dyDescent="0.2">
      <c r="A102" s="23"/>
    </row>
    <row r="103" spans="1:4" x14ac:dyDescent="0.2">
      <c r="A103" s="296" t="s">
        <v>42</v>
      </c>
    </row>
    <row r="104" spans="1:4" ht="51" x14ac:dyDescent="0.2">
      <c r="A104" s="23" t="s">
        <v>1383</v>
      </c>
    </row>
    <row r="105" spans="1:4" x14ac:dyDescent="0.2">
      <c r="A105" s="23"/>
      <c r="B105" s="20" t="s">
        <v>43</v>
      </c>
    </row>
    <row r="106" spans="1:4" x14ac:dyDescent="0.2">
      <c r="A106" s="260" t="s">
        <v>44</v>
      </c>
    </row>
    <row r="107" spans="1:4" ht="71.25" customHeight="1" x14ac:dyDescent="0.2">
      <c r="A107" s="19" t="s">
        <v>1384</v>
      </c>
    </row>
    <row r="108" spans="1:4" ht="38.25" x14ac:dyDescent="0.2">
      <c r="A108" s="19" t="s">
        <v>1374</v>
      </c>
    </row>
    <row r="109" spans="1:4" ht="25.5" x14ac:dyDescent="0.2">
      <c r="A109" s="19" t="s">
        <v>45</v>
      </c>
    </row>
    <row r="110" spans="1:4" ht="10.5" customHeight="1" x14ac:dyDescent="0.2">
      <c r="D110" s="20" t="s">
        <v>43</v>
      </c>
    </row>
    <row r="111" spans="1:4" ht="99.75" customHeight="1" x14ac:dyDescent="0.2">
      <c r="A111" s="23" t="s">
        <v>1373</v>
      </c>
    </row>
    <row r="112" spans="1:4" ht="25.5" x14ac:dyDescent="0.2">
      <c r="A112" s="19" t="s">
        <v>1372</v>
      </c>
    </row>
    <row r="114" spans="1:2" ht="178.5" x14ac:dyDescent="0.2">
      <c r="A114" s="23" t="s">
        <v>1385</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1386</v>
      </c>
    </row>
    <row r="128" spans="1:2" ht="12.75" customHeight="1" x14ac:dyDescent="0.2">
      <c r="A128" s="306" t="s">
        <v>23</v>
      </c>
    </row>
    <row r="129" spans="1:1" ht="15.75" customHeight="1" x14ac:dyDescent="0.2">
      <c r="A129" s="305" t="s">
        <v>55</v>
      </c>
    </row>
    <row r="130" spans="1:1" ht="12.75" customHeight="1" x14ac:dyDescent="0.2">
      <c r="A130" s="23"/>
    </row>
    <row r="131" spans="1:1" x14ac:dyDescent="0.2">
      <c r="A131" s="296" t="s">
        <v>56</v>
      </c>
    </row>
    <row r="132" spans="1:1" ht="40.700000000000003" customHeight="1" x14ac:dyDescent="0.2">
      <c r="A132" s="23" t="s">
        <v>1375</v>
      </c>
    </row>
    <row r="133" spans="1:1" ht="61.5" customHeight="1" x14ac:dyDescent="0.2">
      <c r="A133" s="302" t="s">
        <v>1387</v>
      </c>
    </row>
    <row r="134" spans="1:1" x14ac:dyDescent="0.2">
      <c r="A134" s="260" t="s">
        <v>1388</v>
      </c>
    </row>
    <row r="135" spans="1:1" ht="102" x14ac:dyDescent="0.2">
      <c r="A135" s="302" t="s">
        <v>1376</v>
      </c>
    </row>
    <row r="136" spans="1:1" x14ac:dyDescent="0.2">
      <c r="A136"/>
    </row>
    <row r="137" spans="1:1" ht="71.45" customHeight="1" x14ac:dyDescent="0.2">
      <c r="A137" s="301" t="s">
        <v>1377</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Slovenská rugbyová únia, Hrobákova 1, Bratislava, 851 02</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1277</v>
      </c>
      <c r="E6" s="140" t="s">
        <v>1278</v>
      </c>
      <c r="F6" s="149"/>
      <c r="N6" s="137" t="str">
        <f t="shared" si="0"/>
        <v>f - plnenie úloh verejného záujmu v športe</v>
      </c>
      <c r="O6" s="137" t="s">
        <v>348</v>
      </c>
      <c r="P6" s="137" t="str">
        <f>Spolu!B22</f>
        <v>plnenie úloh verejného záujmu v športe</v>
      </c>
    </row>
    <row r="7" spans="1:16" x14ac:dyDescent="0.2">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1399</v>
      </c>
      <c r="N13" s="137" t="str">
        <f t="shared" si="0"/>
        <v>m - organizácia tradičných športových podujatí</v>
      </c>
      <c r="O13" s="137" t="s">
        <v>362</v>
      </c>
      <c r="P13" s="137" t="str">
        <f>Spolu!B29</f>
        <v>organizácia tradičných športových podujatí</v>
      </c>
    </row>
    <row r="14" spans="1:16" ht="34.35" customHeight="1" x14ac:dyDescent="0.2">
      <c r="A14" s="139" t="s">
        <v>1291</v>
      </c>
      <c r="B14" s="374" t="s">
        <v>1309</v>
      </c>
      <c r="C14" s="375"/>
      <c r="F14" s="312"/>
      <c r="N14" s="137" t="str">
        <f t="shared" si="0"/>
        <v xml:space="preserve">n - </v>
      </c>
      <c r="O14" s="137" t="s">
        <v>364</v>
      </c>
    </row>
    <row r="15" spans="1:16" ht="34.35" customHeight="1" x14ac:dyDescent="0.2">
      <c r="A15" s="139" t="s">
        <v>1310</v>
      </c>
      <c r="B15" s="374"/>
      <c r="C15" s="375"/>
      <c r="F15" s="377"/>
      <c r="N15" s="137" t="str">
        <f t="shared" si="0"/>
        <v xml:space="preserve">o - </v>
      </c>
      <c r="O15" s="137" t="s">
        <v>365</v>
      </c>
    </row>
    <row r="16" spans="1:16" x14ac:dyDescent="0.2">
      <c r="A16" s="139" t="s">
        <v>1294</v>
      </c>
      <c r="B16" s="142">
        <f>F8</f>
        <v>0</v>
      </c>
      <c r="C16" s="137"/>
      <c r="F16" s="377"/>
      <c r="N16" s="137" t="str">
        <f t="shared" si="0"/>
        <v xml:space="preserve">p - </v>
      </c>
      <c r="O16" s="137" t="s">
        <v>366</v>
      </c>
    </row>
    <row r="17" spans="1:16" ht="32.1" customHeight="1" x14ac:dyDescent="0.2">
      <c r="A17" s="139" t="s">
        <v>1297</v>
      </c>
      <c r="B17" s="142">
        <f>F9</f>
        <v>0</v>
      </c>
      <c r="C17" s="137"/>
      <c r="F17" s="377"/>
      <c r="N17" s="137" t="str">
        <f t="shared" si="0"/>
        <v xml:space="preserve">q - </v>
      </c>
      <c r="O17" s="137" t="s">
        <v>367</v>
      </c>
    </row>
    <row r="18" spans="1:16" ht="15.75" thickBot="1" x14ac:dyDescent="0.25">
      <c r="B18" s="193" t="s">
        <v>1311</v>
      </c>
      <c r="C18" s="194">
        <v>31</v>
      </c>
      <c r="N18" s="137" t="str">
        <f t="shared" si="0"/>
        <v xml:space="preserve">r - </v>
      </c>
      <c r="O18" s="137" t="s">
        <v>368</v>
      </c>
    </row>
    <row r="19" spans="1:16" x14ac:dyDescent="0.2">
      <c r="B19" s="193" t="s">
        <v>1299</v>
      </c>
      <c r="C19" s="142" t="str">
        <f>Spolu!C4</f>
        <v>30851459</v>
      </c>
      <c r="F19" s="145" t="s">
        <v>1295</v>
      </c>
      <c r="G19" s="207"/>
      <c r="H19" s="146"/>
      <c r="N19" s="137" t="str">
        <f t="shared" si="0"/>
        <v xml:space="preserve"> - </v>
      </c>
    </row>
    <row r="20" spans="1:16" x14ac:dyDescent="0.2">
      <c r="A20" s="139" t="s">
        <v>396</v>
      </c>
      <c r="B20" s="143">
        <f>F6</f>
        <v>0</v>
      </c>
      <c r="C20" s="137"/>
      <c r="F20" s="147"/>
      <c r="G20" s="285"/>
      <c r="H20" s="148"/>
    </row>
    <row r="21" spans="1:16" x14ac:dyDescent="0.2">
      <c r="B21" s="137"/>
      <c r="C21" s="137"/>
      <c r="F21" s="147" t="s">
        <v>1300</v>
      </c>
      <c r="G21" s="285">
        <v>421947749446</v>
      </c>
      <c r="H21" s="148"/>
      <c r="N21" s="137" t="str">
        <f>O21&amp;" - "&amp;P21</f>
        <v>026 01 - Šport pre všetkých, školský a univerzitný šport</v>
      </c>
      <c r="O21" s="137" t="s">
        <v>317</v>
      </c>
      <c r="P21" s="137" t="s">
        <v>318</v>
      </c>
    </row>
    <row r="22" spans="1:16" x14ac:dyDescent="0.2">
      <c r="A22" s="137"/>
      <c r="B22" s="137"/>
      <c r="F22" s="147" t="s">
        <v>1301</v>
      </c>
      <c r="G22" s="285">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1302</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1312</v>
      </c>
    </row>
    <row r="28" spans="1:16" x14ac:dyDescent="0.2">
      <c r="N28" s="137" t="s">
        <v>1313</v>
      </c>
    </row>
    <row r="29" spans="1:16" x14ac:dyDescent="0.2">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1315</v>
      </c>
    </row>
    <row r="2" spans="1:2" ht="30" customHeight="1" x14ac:dyDescent="0.2">
      <c r="A2" s="378" t="s">
        <v>1316</v>
      </c>
      <c r="B2" s="378"/>
    </row>
    <row r="3" spans="1:2" x14ac:dyDescent="0.2">
      <c r="A3" s="61" t="s">
        <v>1317</v>
      </c>
      <c r="B3" s="61" t="s">
        <v>1318</v>
      </c>
    </row>
    <row r="4" spans="1:2" x14ac:dyDescent="0.2">
      <c r="A4" s="62" t="s">
        <v>1319</v>
      </c>
      <c r="B4" s="62" t="s">
        <v>1320</v>
      </c>
    </row>
    <row r="5" spans="1:2" x14ac:dyDescent="0.2">
      <c r="A5" s="62" t="s">
        <v>1321</v>
      </c>
      <c r="B5" s="62" t="s">
        <v>1322</v>
      </c>
    </row>
    <row r="6" spans="1:2" x14ac:dyDescent="0.2">
      <c r="A6" s="62" t="s">
        <v>1323</v>
      </c>
      <c r="B6" s="62" t="s">
        <v>1324</v>
      </c>
    </row>
    <row r="7" spans="1:2" x14ac:dyDescent="0.2">
      <c r="A7" s="62" t="s">
        <v>1325</v>
      </c>
      <c r="B7" s="62" t="s">
        <v>1326</v>
      </c>
    </row>
    <row r="8" spans="1:2" x14ac:dyDescent="0.2">
      <c r="A8" s="62" t="s">
        <v>1327</v>
      </c>
      <c r="B8" s="62" t="s">
        <v>1328</v>
      </c>
    </row>
    <row r="9" spans="1:2" x14ac:dyDescent="0.2">
      <c r="A9" s="62" t="s">
        <v>1329</v>
      </c>
      <c r="B9" s="62" t="s">
        <v>1330</v>
      </c>
    </row>
    <row r="10" spans="1:2" x14ac:dyDescent="0.2">
      <c r="A10" s="62" t="s">
        <v>1331</v>
      </c>
      <c r="B10" s="62" t="s">
        <v>1332</v>
      </c>
    </row>
    <row r="11" spans="1:2" x14ac:dyDescent="0.2">
      <c r="A11" s="62" t="s">
        <v>1333</v>
      </c>
      <c r="B11" s="62" t="s">
        <v>1334</v>
      </c>
    </row>
    <row r="12" spans="1:2" x14ac:dyDescent="0.2">
      <c r="A12" s="62" t="s">
        <v>1335</v>
      </c>
      <c r="B12" s="62" t="s">
        <v>1336</v>
      </c>
    </row>
    <row r="13" spans="1:2" x14ac:dyDescent="0.2">
      <c r="A13" s="62" t="s">
        <v>1337</v>
      </c>
      <c r="B13" s="62" t="s">
        <v>1338</v>
      </c>
    </row>
    <row r="14" spans="1:2" x14ac:dyDescent="0.2">
      <c r="A14" s="62" t="s">
        <v>1339</v>
      </c>
      <c r="B14" s="62" t="s">
        <v>1340</v>
      </c>
    </row>
    <row r="15" spans="1:2" x14ac:dyDescent="0.2">
      <c r="A15" s="62" t="s">
        <v>1341</v>
      </c>
      <c r="B15" s="62" t="s">
        <v>1342</v>
      </c>
    </row>
    <row r="16" spans="1:2" x14ac:dyDescent="0.2">
      <c r="A16" s="62" t="s">
        <v>1343</v>
      </c>
      <c r="B16" s="62" t="s">
        <v>1344</v>
      </c>
    </row>
    <row r="17" spans="1:2" x14ac:dyDescent="0.2">
      <c r="A17" s="62" t="s">
        <v>1345</v>
      </c>
      <c r="B17" s="62" t="s">
        <v>1346</v>
      </c>
    </row>
    <row r="18" spans="1:2" x14ac:dyDescent="0.2">
      <c r="A18" s="62" t="s">
        <v>1347</v>
      </c>
      <c r="B18" s="62" t="s">
        <v>1348</v>
      </c>
    </row>
    <row r="19" spans="1:2" x14ac:dyDescent="0.2">
      <c r="A19" s="62" t="s">
        <v>1349</v>
      </c>
      <c r="B19" s="62" t="s">
        <v>1350</v>
      </c>
    </row>
    <row r="20" spans="1:2" x14ac:dyDescent="0.2">
      <c r="A20" s="62" t="s">
        <v>1351</v>
      </c>
      <c r="B20" s="62" t="s">
        <v>1352</v>
      </c>
    </row>
    <row r="21" spans="1:2" x14ac:dyDescent="0.2">
      <c r="A21" s="62" t="s">
        <v>1353</v>
      </c>
      <c r="B21" s="62" t="s">
        <v>1354</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50" t="s">
        <v>57</v>
      </c>
      <c r="B1" s="350"/>
      <c r="C1" s="350"/>
      <c r="D1" s="350"/>
      <c r="E1" s="350"/>
      <c r="F1" s="350"/>
      <c r="G1" s="350"/>
      <c r="H1" s="350"/>
      <c r="I1" s="52"/>
      <c r="J1" s="37"/>
    </row>
    <row r="2" spans="1:11" ht="15.75" x14ac:dyDescent="0.25">
      <c r="A2" s="356" t="s">
        <v>58</v>
      </c>
      <c r="B2" s="356"/>
      <c r="C2" s="356"/>
      <c r="D2" s="356"/>
      <c r="E2" s="356"/>
      <c r="F2" s="356"/>
      <c r="G2" s="356"/>
      <c r="H2" s="354" t="str">
        <f>+Doklady!I100</f>
        <v>V2</v>
      </c>
      <c r="I2" s="354"/>
    </row>
    <row r="3" spans="1:11" ht="15" x14ac:dyDescent="0.25">
      <c r="A3" s="40"/>
      <c r="B3" s="40"/>
      <c r="C3" s="40"/>
      <c r="D3" s="40"/>
      <c r="E3" s="40"/>
      <c r="F3" s="40"/>
      <c r="G3" s="40"/>
      <c r="H3" s="355">
        <f>+Doklady!I101</f>
        <v>45887</v>
      </c>
      <c r="I3" s="355"/>
    </row>
    <row r="4" spans="1:11" ht="15.75" customHeight="1" x14ac:dyDescent="0.2">
      <c r="A4" s="41" t="s">
        <v>59</v>
      </c>
      <c r="B4" s="351" t="s">
        <v>60</v>
      </c>
      <c r="C4" s="352"/>
      <c r="D4" s="352"/>
      <c r="E4" s="35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59" t="s">
        <v>311</v>
      </c>
      <c r="B1" s="360"/>
      <c r="C1" s="174">
        <v>45838</v>
      </c>
      <c r="D1" s="26"/>
      <c r="G1" s="252">
        <v>45688</v>
      </c>
    </row>
    <row r="2" spans="1:7" ht="15" x14ac:dyDescent="0.25">
      <c r="A2" s="28"/>
      <c r="B2" s="28"/>
      <c r="G2" s="252">
        <v>45716</v>
      </c>
    </row>
    <row r="3" spans="1:7" ht="14.25" x14ac:dyDescent="0.2">
      <c r="A3" s="30" t="s">
        <v>312</v>
      </c>
      <c r="B3" s="357" t="str">
        <f>INDEX(Adr!B:B,Doklady!B102+1)</f>
        <v>Slovenská rugbyová únia</v>
      </c>
      <c r="C3" s="357"/>
      <c r="D3" s="357"/>
      <c r="G3" s="252">
        <v>45747</v>
      </c>
    </row>
    <row r="4" spans="1:7" ht="14.25" x14ac:dyDescent="0.2">
      <c r="A4" s="30" t="s">
        <v>313</v>
      </c>
      <c r="B4" s="29" t="str">
        <f>RIGHT("0000"&amp;INDEX(Adr!A:A,Doklady!B102+1),8)</f>
        <v>30851459</v>
      </c>
      <c r="G4" s="252">
        <v>45777</v>
      </c>
    </row>
    <row r="5" spans="1:7" ht="14.25" x14ac:dyDescent="0.2">
      <c r="A5" s="30" t="s">
        <v>314</v>
      </c>
      <c r="B5" s="29" t="str">
        <f>INDEX(Adr!D:D,Doklady!B102+1)&amp;", "&amp;INDEX(Adr!E:E,Doklady!B102+1)</f>
        <v>Hrobákova 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19208</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19208</v>
      </c>
      <c r="G15" s="252"/>
    </row>
    <row r="16" spans="1:7" ht="14.25" x14ac:dyDescent="0.2">
      <c r="G16" s="252"/>
    </row>
    <row r="17" spans="1:5" ht="72" customHeight="1" x14ac:dyDescent="0.2">
      <c r="A17" s="358" t="s">
        <v>328</v>
      </c>
      <c r="B17" s="358"/>
      <c r="C17" s="358"/>
      <c r="D17" s="35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22" t="s">
        <v>1501</v>
      </c>
      <c r="B1" s="322"/>
      <c r="C1" s="322"/>
      <c r="D1" s="322"/>
      <c r="E1" s="322"/>
      <c r="F1" s="322"/>
      <c r="G1" s="322"/>
      <c r="H1" s="322"/>
      <c r="I1" s="322"/>
    </row>
    <row r="2" spans="1:26" ht="7.5" customHeight="1" x14ac:dyDescent="0.2">
      <c r="C2" s="8"/>
      <c r="D2" s="8"/>
      <c r="E2" s="8"/>
      <c r="F2" s="8"/>
      <c r="G2" s="8"/>
      <c r="H2" s="8"/>
      <c r="I2" s="8"/>
    </row>
    <row r="3" spans="1:26" s="9" customFormat="1" ht="26.1" customHeight="1" x14ac:dyDescent="0.2">
      <c r="B3" s="160" t="s">
        <v>59</v>
      </c>
      <c r="C3" s="323" t="str">
        <f>INDEX(Adr!B2:B87,Doklady!B102)</f>
        <v>Slovenská rugbyová únia</v>
      </c>
      <c r="D3" s="323"/>
      <c r="E3" s="323"/>
      <c r="F3" s="323"/>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30851459</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Hrobákova 1, Bratislava, 851 02</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24" t="s">
        <v>333</v>
      </c>
      <c r="F9" s="325"/>
      <c r="J9" s="8"/>
      <c r="L9" s="118"/>
      <c r="M9" s="118"/>
      <c r="N9" s="118"/>
      <c r="O9" s="118"/>
      <c r="P9" s="118"/>
      <c r="Q9" s="118"/>
      <c r="R9" s="118"/>
      <c r="S9" s="118"/>
    </row>
    <row r="10" spans="1:26" ht="18" x14ac:dyDescent="0.25">
      <c r="A10" s="69" t="s">
        <v>317</v>
      </c>
      <c r="B10" s="70" t="s">
        <v>318</v>
      </c>
      <c r="C10" s="126">
        <f>SUMIF(FP!J:J,Doklady!$B$1&amp;A10,FP!D:D)</f>
        <v>0</v>
      </c>
      <c r="D10" s="126">
        <f>C10-E10</f>
        <v>0</v>
      </c>
      <c r="E10" s="315">
        <f>SUMIF(K:K,A10,I:I)</f>
        <v>0</v>
      </c>
      <c r="F10" s="316"/>
      <c r="L10" s="120" t="s">
        <v>334</v>
      </c>
      <c r="M10" s="118"/>
      <c r="N10" s="118"/>
      <c r="O10" s="118"/>
      <c r="P10" s="118"/>
      <c r="Q10" s="118"/>
      <c r="R10" s="118"/>
      <c r="S10" s="118"/>
    </row>
    <row r="11" spans="1:26" ht="18" x14ac:dyDescent="0.25">
      <c r="A11" s="69" t="s">
        <v>319</v>
      </c>
      <c r="B11" s="70" t="s">
        <v>320</v>
      </c>
      <c r="C11" s="126">
        <f>SUMIF(FP!J:J,Doklady!$B$1&amp;A11,FP!D:D)</f>
        <v>19208</v>
      </c>
      <c r="D11" s="126">
        <f>+C11-E11</f>
        <v>19208</v>
      </c>
      <c r="E11" s="326">
        <f>+I39-I42+I44-I47</f>
        <v>0</v>
      </c>
      <c r="F11" s="327"/>
      <c r="J11" s="176"/>
      <c r="L11" s="161" t="str">
        <f>L41</f>
        <v>a - rugby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15">
        <f>SUMIF(K:K,A12,I:I)</f>
        <v>0</v>
      </c>
      <c r="F12" s="316"/>
      <c r="J12" s="177"/>
      <c r="L12" s="161" t="str">
        <f>L42</f>
        <v>a - rugby - kapitálové transfery</v>
      </c>
      <c r="N12" s="118"/>
      <c r="O12" s="118"/>
      <c r="P12" s="118"/>
      <c r="Q12" s="118"/>
      <c r="R12" s="118"/>
      <c r="S12" s="118"/>
    </row>
    <row r="13" spans="1:26" ht="18" x14ac:dyDescent="0.25">
      <c r="A13" s="69" t="s">
        <v>323</v>
      </c>
      <c r="B13" s="70" t="s">
        <v>324</v>
      </c>
      <c r="C13" s="126">
        <f>SUMIF(FP!J:J,Doklady!$B$1&amp;A13,FP!D:D)</f>
        <v>0</v>
      </c>
      <c r="D13" s="126">
        <f>C13-E13</f>
        <v>0</v>
      </c>
      <c r="E13" s="315">
        <f>SUMIF(K:K,A13,I:I)</f>
        <v>0</v>
      </c>
      <c r="F13" s="31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28">
        <f>SUMIF(K:K,A14,I:I)</f>
        <v>0</v>
      </c>
      <c r="F14" s="329"/>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35" t="s">
        <v>336</v>
      </c>
      <c r="C16" s="336"/>
      <c r="D16" s="336"/>
      <c r="E16" s="336"/>
      <c r="F16" s="336"/>
      <c r="G16" s="336"/>
      <c r="H16" s="337"/>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30" t="s">
        <v>339</v>
      </c>
      <c r="C17" s="330"/>
      <c r="D17" s="330"/>
      <c r="E17" s="330"/>
      <c r="F17" s="330"/>
      <c r="G17" s="330"/>
      <c r="H17" s="330"/>
      <c r="I17" s="73">
        <f>SUMIF(FP!I:I,Doklady!$B$1&amp;A17,FP!D:D)</f>
        <v>19208</v>
      </c>
      <c r="T17" s="86"/>
    </row>
    <row r="18" spans="1:20" x14ac:dyDescent="0.2">
      <c r="A18" s="135" t="s">
        <v>340</v>
      </c>
      <c r="B18" s="330" t="s">
        <v>341</v>
      </c>
      <c r="C18" s="330"/>
      <c r="D18" s="330"/>
      <c r="E18" s="330"/>
      <c r="F18" s="330"/>
      <c r="G18" s="330"/>
      <c r="H18" s="330"/>
      <c r="I18" s="73">
        <f>SUMIF(FP!I:I,Doklady!$B$1&amp;A18,FP!D:D)</f>
        <v>0</v>
      </c>
    </row>
    <row r="19" spans="1:20" x14ac:dyDescent="0.2">
      <c r="A19" s="115" t="s">
        <v>342</v>
      </c>
      <c r="B19" s="330" t="s">
        <v>343</v>
      </c>
      <c r="C19" s="330"/>
      <c r="D19" s="330"/>
      <c r="E19" s="330"/>
      <c r="F19" s="330"/>
      <c r="G19" s="330"/>
      <c r="H19" s="330"/>
      <c r="I19" s="73">
        <f>SUMIF(FP!I:I,Doklady!$B$1&amp;A19,FP!D:D)</f>
        <v>0</v>
      </c>
    </row>
    <row r="20" spans="1:20" x14ac:dyDescent="0.2">
      <c r="A20" s="135" t="s">
        <v>344</v>
      </c>
      <c r="B20" s="319" t="s">
        <v>345</v>
      </c>
      <c r="C20" s="320"/>
      <c r="D20" s="320"/>
      <c r="E20" s="320"/>
      <c r="F20" s="320"/>
      <c r="G20" s="320"/>
      <c r="H20" s="321"/>
      <c r="I20" s="73">
        <f>SUMIF(FP!I:I,Doklady!$B$1&amp;A20,FP!D:D)</f>
        <v>0</v>
      </c>
      <c r="T20" s="86"/>
    </row>
    <row r="21" spans="1:20" x14ac:dyDescent="0.2">
      <c r="A21" s="115" t="s">
        <v>346</v>
      </c>
      <c r="B21" s="319" t="s">
        <v>347</v>
      </c>
      <c r="C21" s="320"/>
      <c r="D21" s="320"/>
      <c r="E21" s="320"/>
      <c r="F21" s="320"/>
      <c r="G21" s="320"/>
      <c r="H21" s="321"/>
      <c r="I21" s="73">
        <f>SUMIF(FP!I:I,Doklady!$B$1&amp;A21,FP!D:D)</f>
        <v>0</v>
      </c>
      <c r="T21" s="86"/>
    </row>
    <row r="22" spans="1:20" x14ac:dyDescent="0.2">
      <c r="A22" s="135" t="s">
        <v>348</v>
      </c>
      <c r="B22" s="338" t="s">
        <v>349</v>
      </c>
      <c r="C22" s="339"/>
      <c r="D22" s="339"/>
      <c r="E22" s="339"/>
      <c r="F22" s="339"/>
      <c r="G22" s="339"/>
      <c r="H22" s="340"/>
      <c r="I22" s="73">
        <f>SUMIF(FP!I:I,Doklady!$B$1&amp;A22,FP!D:D)</f>
        <v>0</v>
      </c>
      <c r="T22" s="86"/>
    </row>
    <row r="23" spans="1:20" x14ac:dyDescent="0.2">
      <c r="A23" s="115" t="s">
        <v>350</v>
      </c>
      <c r="B23" s="319" t="s">
        <v>351</v>
      </c>
      <c r="C23" s="320"/>
      <c r="D23" s="320"/>
      <c r="E23" s="320"/>
      <c r="F23" s="320"/>
      <c r="G23" s="320"/>
      <c r="H23" s="321"/>
      <c r="I23" s="73">
        <f>SUMIF(FP!I:I,Doklady!$B$1&amp;A23,FP!D:D)</f>
        <v>0</v>
      </c>
      <c r="T23" s="86"/>
    </row>
    <row r="24" spans="1:20" x14ac:dyDescent="0.2">
      <c r="A24" s="135" t="s">
        <v>352</v>
      </c>
      <c r="B24" s="319" t="s">
        <v>353</v>
      </c>
      <c r="C24" s="320"/>
      <c r="D24" s="320"/>
      <c r="E24" s="320"/>
      <c r="F24" s="320"/>
      <c r="G24" s="320"/>
      <c r="H24" s="321"/>
      <c r="I24" s="73">
        <f>SUMIF(FP!I:I,Doklady!$B$1&amp;A24,FP!D:D)</f>
        <v>0</v>
      </c>
      <c r="T24" s="86"/>
    </row>
    <row r="25" spans="1:20" x14ac:dyDescent="0.2">
      <c r="A25" s="115" t="s">
        <v>354</v>
      </c>
      <c r="B25" s="331" t="s">
        <v>355</v>
      </c>
      <c r="C25" s="332"/>
      <c r="D25" s="332"/>
      <c r="E25" s="332"/>
      <c r="F25" s="332"/>
      <c r="G25" s="332"/>
      <c r="H25" s="333"/>
      <c r="I25" s="73">
        <f>SUMIF(FP!I:I,Doklady!$B$1&amp;A25,FP!D:D)</f>
        <v>0</v>
      </c>
      <c r="T25" s="86"/>
    </row>
    <row r="26" spans="1:20" x14ac:dyDescent="0.2">
      <c r="A26" s="135" t="s">
        <v>356</v>
      </c>
      <c r="B26" s="319" t="s">
        <v>357</v>
      </c>
      <c r="C26" s="320"/>
      <c r="D26" s="320"/>
      <c r="E26" s="320"/>
      <c r="F26" s="320"/>
      <c r="G26" s="320"/>
      <c r="H26" s="321"/>
      <c r="I26" s="73">
        <f>SUMIF(FP!I:I,Doklady!$B$1&amp;A26,FP!D:D)</f>
        <v>0</v>
      </c>
      <c r="T26" s="86"/>
    </row>
    <row r="27" spans="1:20" x14ac:dyDescent="0.2">
      <c r="A27" s="115" t="s">
        <v>358</v>
      </c>
      <c r="B27" s="319" t="s">
        <v>359</v>
      </c>
      <c r="C27" s="320"/>
      <c r="D27" s="320"/>
      <c r="E27" s="320"/>
      <c r="F27" s="320"/>
      <c r="G27" s="320"/>
      <c r="H27" s="321"/>
      <c r="I27" s="73">
        <f>SUMIF(FP!I:I,Doklady!$B$1&amp;A27,FP!D:D)</f>
        <v>0</v>
      </c>
      <c r="T27" s="86"/>
    </row>
    <row r="28" spans="1:20" x14ac:dyDescent="0.2">
      <c r="A28" s="135" t="s">
        <v>360</v>
      </c>
      <c r="B28" s="319" t="s">
        <v>361</v>
      </c>
      <c r="C28" s="320"/>
      <c r="D28" s="320"/>
      <c r="E28" s="320"/>
      <c r="F28" s="320"/>
      <c r="G28" s="320"/>
      <c r="H28" s="321"/>
      <c r="I28" s="73">
        <f>SUMIF(FP!I:I,Doklady!$B$1&amp;A28,FP!D:D)</f>
        <v>0</v>
      </c>
      <c r="T28" s="86"/>
    </row>
    <row r="29" spans="1:20" x14ac:dyDescent="0.2">
      <c r="A29" s="115" t="s">
        <v>362</v>
      </c>
      <c r="B29" s="319" t="s">
        <v>363</v>
      </c>
      <c r="C29" s="320"/>
      <c r="D29" s="320"/>
      <c r="E29" s="320"/>
      <c r="F29" s="320"/>
      <c r="G29" s="320"/>
      <c r="H29" s="321"/>
      <c r="I29" s="73">
        <f>SUMIF(FP!I:I,Doklady!$B$1&amp;A29,FP!D:D)</f>
        <v>0</v>
      </c>
      <c r="T29" s="86"/>
    </row>
    <row r="30" spans="1:20" hidden="1" x14ac:dyDescent="0.2">
      <c r="A30" s="135" t="s">
        <v>364</v>
      </c>
      <c r="B30" s="319"/>
      <c r="C30" s="320"/>
      <c r="D30" s="320"/>
      <c r="E30" s="320"/>
      <c r="F30" s="320"/>
      <c r="G30" s="320"/>
      <c r="H30" s="321"/>
      <c r="I30" s="73">
        <f>SUMIF(FP!I:I,Doklady!$B$1&amp;A30,FP!D:D)</f>
        <v>0</v>
      </c>
      <c r="T30" s="86"/>
    </row>
    <row r="31" spans="1:20" hidden="1" x14ac:dyDescent="0.2">
      <c r="A31" s="115" t="s">
        <v>365</v>
      </c>
      <c r="B31" s="319"/>
      <c r="C31" s="320"/>
      <c r="D31" s="320"/>
      <c r="E31" s="320"/>
      <c r="F31" s="320"/>
      <c r="G31" s="320"/>
      <c r="H31" s="321"/>
      <c r="I31" s="73">
        <f>SUMIF(FP!I:I,Doklady!$B$1&amp;A31,FP!D:D)</f>
        <v>0</v>
      </c>
      <c r="T31" s="86"/>
    </row>
    <row r="32" spans="1:20" hidden="1" x14ac:dyDescent="0.2">
      <c r="A32" s="135" t="s">
        <v>366</v>
      </c>
      <c r="B32" s="341"/>
      <c r="C32" s="342"/>
      <c r="D32" s="342"/>
      <c r="E32" s="342"/>
      <c r="F32" s="342"/>
      <c r="G32" s="342"/>
      <c r="H32" s="343"/>
      <c r="I32" s="73">
        <f>SUMIF(FP!I:I,Doklady!$B$1&amp;A32,FP!D:D)</f>
        <v>0</v>
      </c>
      <c r="T32" s="86"/>
    </row>
    <row r="33" spans="1:21" hidden="1" x14ac:dyDescent="0.2">
      <c r="A33" s="115" t="s">
        <v>367</v>
      </c>
      <c r="B33" s="341"/>
      <c r="C33" s="342"/>
      <c r="D33" s="342"/>
      <c r="E33" s="342"/>
      <c r="F33" s="342"/>
      <c r="G33" s="342"/>
      <c r="H33" s="343"/>
      <c r="I33" s="73">
        <f>SUMIF(FP!I:I,Doklady!$B$1&amp;A33,FP!D:D)</f>
        <v>0</v>
      </c>
      <c r="T33" s="86"/>
    </row>
    <row r="34" spans="1:21" hidden="1" x14ac:dyDescent="0.2">
      <c r="A34" s="135" t="s">
        <v>368</v>
      </c>
      <c r="B34" s="344"/>
      <c r="C34" s="344"/>
      <c r="D34" s="344"/>
      <c r="E34" s="344"/>
      <c r="F34" s="344"/>
      <c r="G34" s="344"/>
      <c r="H34" s="344"/>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rugby</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3841.6000000000004</v>
      </c>
      <c r="G39" s="78">
        <f>+MAX(I39-C39-D39-E39-F39-H39,0)</f>
        <v>15366.4</v>
      </c>
      <c r="H39" s="78">
        <f>+IFERROR(VLOOKUP(K40&amp;" - kapitálové transfery",B$53:C$90,2,0),0)</f>
        <v>0</v>
      </c>
      <c r="I39" s="73">
        <f>SUMIF(FP!K:K,K40,FP!D:D)</f>
        <v>19208</v>
      </c>
      <c r="L39" s="84">
        <f>COUNTIF(FP!N:N,Doklady!B1&amp;"aK")</f>
        <v>0</v>
      </c>
      <c r="T39" s="86"/>
    </row>
    <row r="40" spans="1:21" x14ac:dyDescent="0.2">
      <c r="A40" s="115" t="s">
        <v>338</v>
      </c>
      <c r="B40" s="116" t="s">
        <v>377</v>
      </c>
      <c r="C40" s="78">
        <f>DSUM(Doklady!A103:J10000,"GGG",Spolu!L40:M42)</f>
        <v>2022</v>
      </c>
      <c r="D40" s="78">
        <f>DSUM(Doklady!A103:J10000,"GGG",Spolu!N40:O42)</f>
        <v>2162</v>
      </c>
      <c r="E40" s="78">
        <f>DSUM(Doklady!A103:J10000,"GGG",Spolu!P40:Q42)</f>
        <v>15019</v>
      </c>
      <c r="F40" s="78">
        <f>DSUM(Doklady!A103:J10000,"GGG",Spolu!R40:S42)</f>
        <v>5</v>
      </c>
      <c r="G40" s="78">
        <f>DSUM(Doklady!A103:J10000,"GGG",Spolu!T40:U42)-H40</f>
        <v>0</v>
      </c>
      <c r="H40" s="78">
        <f>+IFERROR(VLOOKUP(K40&amp;" - kapitálové transfery",B$53:D$90,3,0),0)</f>
        <v>0</v>
      </c>
      <c r="I40" s="73">
        <f>+C40+D40+E40+F40+G40+H40</f>
        <v>19208</v>
      </c>
      <c r="J40" s="218" t="str">
        <f>+K45</f>
        <v>.</v>
      </c>
      <c r="K40" s="218" t="str">
        <f>IF(L38&gt;0,INDEX(FP!K:K,Doklady!B2),".")</f>
        <v>rugby</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rugby - bežné transfery</v>
      </c>
      <c r="M41" s="120">
        <v>1</v>
      </c>
      <c r="N41" s="161" t="str">
        <f>+L41</f>
        <v>a - rugby - bežné transfery</v>
      </c>
      <c r="O41" s="120">
        <v>2</v>
      </c>
      <c r="P41" s="161" t="str">
        <f>+L41</f>
        <v>a - rugby - bežné transfery</v>
      </c>
      <c r="Q41" s="120">
        <v>3</v>
      </c>
      <c r="R41" s="161" t="str">
        <f>+L41</f>
        <v>a - rugby - bežné transfery</v>
      </c>
      <c r="S41" s="120">
        <v>4</v>
      </c>
      <c r="T41" s="161" t="str">
        <f>+L41</f>
        <v>a - rugby - bežné transfery</v>
      </c>
      <c r="U41" s="120">
        <v>5</v>
      </c>
    </row>
    <row r="42" spans="1:21" ht="10.5" customHeight="1" x14ac:dyDescent="0.2">
      <c r="A42" s="115" t="s">
        <v>338</v>
      </c>
      <c r="B42" s="116" t="s">
        <v>380</v>
      </c>
      <c r="C42" s="73">
        <f>+C40</f>
        <v>2022</v>
      </c>
      <c r="D42" s="216">
        <f>+D40</f>
        <v>2162</v>
      </c>
      <c r="E42" s="216">
        <f>+E40</f>
        <v>15019</v>
      </c>
      <c r="F42" s="216">
        <f>+MIN(F39:F40)</f>
        <v>5</v>
      </c>
      <c r="G42" s="216">
        <f>+MIN(G39+MAX(F39-F40,0)-MAX(E40-E39,0)-MAX(D40-D39,0)-MAX(C40-C39,0),G40)</f>
        <v>0</v>
      </c>
      <c r="H42" s="216">
        <f>+MIN(H39:H40)</f>
        <v>0</v>
      </c>
      <c r="I42" s="73">
        <f>+C42+D42+E42+MIN(F39:F40)+G42+H42</f>
        <v>19208</v>
      </c>
      <c r="J42" s="219">
        <f>+K47</f>
        <v>0</v>
      </c>
      <c r="K42" s="219">
        <f>+I42-H42</f>
        <v>19208</v>
      </c>
      <c r="L42" s="161" t="str">
        <f>+SUBSTITUTE(L41,"bežné","kapitálové")</f>
        <v>a - rugby - kapitálové transfery</v>
      </c>
      <c r="M42" s="120">
        <v>1</v>
      </c>
      <c r="N42" s="161" t="str">
        <f>+L42</f>
        <v>a - rugby - kapitálové transfery</v>
      </c>
      <c r="O42" s="120">
        <v>2</v>
      </c>
      <c r="P42" s="161" t="str">
        <f>+L42</f>
        <v>a - rugby - kapitálové transfery</v>
      </c>
      <c r="Q42" s="120">
        <v>3</v>
      </c>
      <c r="R42" s="161" t="str">
        <f>+L42</f>
        <v>a - rugby - kapitálové transfery</v>
      </c>
      <c r="S42" s="120">
        <v>4</v>
      </c>
      <c r="T42" s="161" t="str">
        <f>+L42</f>
        <v>a - rugby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17"/>
      <c r="B50" s="318"/>
      <c r="C50" s="318"/>
      <c r="D50" s="318"/>
      <c r="E50" s="318"/>
      <c r="F50" s="318"/>
      <c r="G50" s="318"/>
      <c r="H50" s="318"/>
      <c r="I50" s="318"/>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rugby - bežné transfery</v>
      </c>
      <c r="C53" s="73">
        <f>IF(A53&lt;&gt;"",INDEX(FP!D:D,Doklady!B$2+(ROW()-53)),"")</f>
        <v>19208</v>
      </c>
      <c r="D53" s="73">
        <f>IF(A53&lt;&gt;"",Doklady!I1-Doklady!J1,"")</f>
        <v>19208</v>
      </c>
      <c r="E53" s="73">
        <f>IF(A53&lt;&gt;"",MIN(D53,C53)*Doklady!C1/(1-Doklady!C1),"")</f>
        <v>0</v>
      </c>
      <c r="F53" s="71">
        <f>IF(A53&lt;&gt;"",Doklady!J1,"")</f>
        <v>0</v>
      </c>
      <c r="G53" s="73">
        <f>+IFERROR(HLOOKUP(IF(RIGHT(B53,15)="bežné transfery",LEFT(B53,LEN(B53)-18),0),$J$40:$K$42,3,0),MIN(C53,D53))</f>
        <v>19208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19208</v>
      </c>
      <c r="D130" s="228">
        <f t="shared" ref="D130:I130" si="9">SUM(D53:D129)</f>
        <v>19208</v>
      </c>
      <c r="E130" s="228">
        <f t="shared" si="9"/>
        <v>0</v>
      </c>
      <c r="F130" s="228">
        <f t="shared" si="9"/>
        <v>0</v>
      </c>
      <c r="G130" s="228">
        <f t="shared" si="9"/>
        <v>19208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313">
        <v>46123</v>
      </c>
      <c r="C140" s="229"/>
      <c r="D140" s="334" t="s">
        <v>1564</v>
      </c>
      <c r="E140" s="334"/>
      <c r="F140" s="334"/>
      <c r="G140" s="334"/>
      <c r="H140" s="334"/>
      <c r="I140" s="334"/>
      <c r="J140" s="85"/>
    </row>
    <row r="141" spans="1:26" ht="68.25" customHeight="1" x14ac:dyDescent="0.2">
      <c r="A141" s="9"/>
      <c r="B141" s="282" t="s">
        <v>1563</v>
      </c>
      <c r="C141" s="214"/>
      <c r="D141" s="314" t="s">
        <v>397</v>
      </c>
      <c r="E141" s="314"/>
      <c r="F141" s="314"/>
      <c r="G141" s="314"/>
      <c r="H141" s="314"/>
      <c r="I141" s="314"/>
      <c r="J141" s="85"/>
    </row>
    <row r="142" spans="1:26" ht="12.75" x14ac:dyDescent="0.2">
      <c r="A142" s="9"/>
      <c r="B142" s="281"/>
      <c r="C142" s="214"/>
      <c r="D142" s="263"/>
      <c r="E142" s="263"/>
      <c r="F142" s="263"/>
      <c r="G142" s="263"/>
      <c r="H142" s="263"/>
      <c r="I142" s="263"/>
      <c r="J142" s="85"/>
    </row>
    <row r="143" spans="1:26" ht="12.75" x14ac:dyDescent="0.2">
      <c r="A143" s="9"/>
      <c r="B143" s="281"/>
      <c r="C143" s="214"/>
      <c r="D143" s="263"/>
      <c r="E143" s="263"/>
      <c r="F143" s="263"/>
      <c r="G143" s="263"/>
      <c r="H143" s="263"/>
      <c r="I143" s="263"/>
      <c r="J143" s="85"/>
    </row>
    <row r="144" spans="1:26" ht="12.75" x14ac:dyDescent="0.2">
      <c r="A144" s="9"/>
      <c r="B144" s="282"/>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1" zoomScaleNormal="100" workbookViewId="0">
      <selection activeCell="A101" sqref="A101:J125"/>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rugby - bežné transfery</v>
      </c>
      <c r="B1" s="232" t="str">
        <f>INDEX(Adr!A:A,B102+1)</f>
        <v>30851459</v>
      </c>
      <c r="C1" s="233">
        <f>IF(ROW()&lt;=B$3,INDEX(FP!E:E,B$2+ROW()-1),"")</f>
        <v>0</v>
      </c>
      <c r="D1" s="234" t="str">
        <f>IF(ROW()&lt;=B$3,INDEX(FP!F:F,B$2+ROW()-1),"")</f>
        <v>a</v>
      </c>
      <c r="E1" s="234"/>
      <c r="F1" s="234" t="str">
        <f>IF(ROW()&lt;=B$3,INDEX(FP!G:G,B$2+ROW()-1),"")</f>
        <v>026 02</v>
      </c>
      <c r="G1" s="234"/>
      <c r="H1" s="235" t="str">
        <f>IF(ROW()&lt;=B$3,INDEX(FP!C:C,B$2+ROW()-1),"")</f>
        <v>rugby - bežné transfery</v>
      </c>
      <c r="I1" s="236">
        <f t="shared" ref="I1:I6" si="0">IF(ROW()&lt;=B$3,SUMIF(A$107:A$10042,A1,I$107:I$10042),"")</f>
        <v>19208</v>
      </c>
      <c r="J1" s="236">
        <f t="shared" ref="J1:J32" si="1">IF(ROW()&lt;=B$3,SUMIFS(I$103:I$50042,A$103:A$50042,K1,J$103:J$50042,L1),"")</f>
        <v>0</v>
      </c>
      <c r="K1" s="110" t="str">
        <f>$A1</f>
        <v>a - rugby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31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1" t="s">
        <v>1502</v>
      </c>
      <c r="B100" s="361"/>
      <c r="C100" s="361"/>
      <c r="D100" s="361"/>
      <c r="E100" s="361"/>
      <c r="F100" s="361"/>
      <c r="G100" s="361"/>
      <c r="H100" s="361"/>
      <c r="I100" s="363" t="s">
        <v>1487</v>
      </c>
      <c r="J100" s="363"/>
      <c r="K100" s="89"/>
    </row>
    <row r="101" spans="1:25" ht="15.75" x14ac:dyDescent="0.25">
      <c r="A101" s="364"/>
      <c r="B101" s="364"/>
      <c r="C101" s="364"/>
      <c r="D101" s="364"/>
      <c r="E101" s="364"/>
      <c r="F101" s="364"/>
      <c r="G101" s="364"/>
      <c r="H101" s="364"/>
      <c r="I101" s="362">
        <v>45887</v>
      </c>
      <c r="J101" s="362"/>
    </row>
    <row r="102" spans="1:25" ht="14.25" x14ac:dyDescent="0.2">
      <c r="A102" s="249" t="s">
        <v>402</v>
      </c>
      <c r="B102" s="250">
        <v>28</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409</v>
      </c>
      <c r="F104" s="10" t="s">
        <v>65</v>
      </c>
      <c r="G104" s="10" t="s">
        <v>66</v>
      </c>
      <c r="H104" s="10" t="s">
        <v>67</v>
      </c>
      <c r="I104" s="294"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411</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1503</v>
      </c>
      <c r="B107" s="14" t="s">
        <v>1540</v>
      </c>
      <c r="C107" s="14"/>
      <c r="D107" s="16">
        <v>45674</v>
      </c>
      <c r="E107" s="16"/>
      <c r="F107" s="14" t="s">
        <v>1504</v>
      </c>
      <c r="G107" s="14" t="s">
        <v>1505</v>
      </c>
      <c r="H107" s="14" t="s">
        <v>1508</v>
      </c>
      <c r="I107" s="15">
        <v>674</v>
      </c>
      <c r="J107" s="77">
        <v>1</v>
      </c>
      <c r="K107" s="92"/>
    </row>
    <row r="108" spans="1:25" ht="12.75" x14ac:dyDescent="0.2">
      <c r="A108" s="14" t="s">
        <v>1503</v>
      </c>
      <c r="B108" s="14" t="s">
        <v>1541</v>
      </c>
      <c r="C108" s="14"/>
      <c r="D108" s="16">
        <v>45674</v>
      </c>
      <c r="E108" s="16"/>
      <c r="F108" s="14" t="s">
        <v>1504</v>
      </c>
      <c r="G108" s="14" t="s">
        <v>1506</v>
      </c>
      <c r="H108" s="14" t="s">
        <v>1509</v>
      </c>
      <c r="I108" s="15">
        <v>674</v>
      </c>
      <c r="J108" s="77">
        <v>1</v>
      </c>
      <c r="K108" s="92"/>
    </row>
    <row r="109" spans="1:25" ht="12.75" x14ac:dyDescent="0.2">
      <c r="A109" s="14" t="s">
        <v>1503</v>
      </c>
      <c r="B109" s="14" t="s">
        <v>1542</v>
      </c>
      <c r="C109" s="14"/>
      <c r="D109" s="16">
        <v>45674</v>
      </c>
      <c r="E109" s="16"/>
      <c r="F109" s="14" t="s">
        <v>1504</v>
      </c>
      <c r="G109" s="14" t="s">
        <v>1507</v>
      </c>
      <c r="H109" s="14" t="s">
        <v>1510</v>
      </c>
      <c r="I109" s="15">
        <v>674</v>
      </c>
      <c r="J109" s="77">
        <v>1</v>
      </c>
      <c r="K109" s="92"/>
    </row>
    <row r="110" spans="1:25" ht="22.5" x14ac:dyDescent="0.2">
      <c r="A110" s="14" t="s">
        <v>1503</v>
      </c>
      <c r="B110" s="14" t="s">
        <v>1543</v>
      </c>
      <c r="C110" s="14"/>
      <c r="D110" s="16">
        <v>45678</v>
      </c>
      <c r="E110" s="16"/>
      <c r="F110" s="14" t="s">
        <v>1524</v>
      </c>
      <c r="G110" s="14">
        <v>52557952</v>
      </c>
      <c r="H110" s="14" t="s">
        <v>1511</v>
      </c>
      <c r="I110" s="15">
        <v>636</v>
      </c>
      <c r="J110" s="77">
        <v>2</v>
      </c>
      <c r="K110" s="92"/>
    </row>
    <row r="111" spans="1:25" ht="22.5" x14ac:dyDescent="0.2">
      <c r="A111" s="14" t="s">
        <v>1503</v>
      </c>
      <c r="B111" s="14" t="s">
        <v>1544</v>
      </c>
      <c r="C111" s="14"/>
      <c r="D111" s="16">
        <v>45694</v>
      </c>
      <c r="E111" s="16"/>
      <c r="F111" s="14" t="s">
        <v>1512</v>
      </c>
      <c r="G111" s="14" t="s">
        <v>1513</v>
      </c>
      <c r="H111" s="14" t="s">
        <v>1514</v>
      </c>
      <c r="I111" s="15">
        <v>255</v>
      </c>
      <c r="J111" s="77">
        <v>2</v>
      </c>
      <c r="K111" s="92"/>
    </row>
    <row r="112" spans="1:25" ht="22.5" x14ac:dyDescent="0.2">
      <c r="A112" s="14" t="s">
        <v>1503</v>
      </c>
      <c r="B112" s="14" t="s">
        <v>1545</v>
      </c>
      <c r="C112" s="14"/>
      <c r="D112" s="16">
        <v>45706</v>
      </c>
      <c r="E112" s="16"/>
      <c r="F112" s="14" t="s">
        <v>1515</v>
      </c>
      <c r="G112" s="14" t="s">
        <v>1516</v>
      </c>
      <c r="H112" s="14" t="s">
        <v>1517</v>
      </c>
      <c r="I112" s="15">
        <v>140</v>
      </c>
      <c r="J112" s="77">
        <v>2</v>
      </c>
      <c r="K112" s="92"/>
    </row>
    <row r="113" spans="1:11" ht="22.5" x14ac:dyDescent="0.2">
      <c r="A113" s="14" t="s">
        <v>1503</v>
      </c>
      <c r="B113" s="14" t="s">
        <v>1546</v>
      </c>
      <c r="C113" s="14"/>
      <c r="D113" s="16">
        <v>45709</v>
      </c>
      <c r="E113" s="16"/>
      <c r="F113" s="14" t="s">
        <v>1518</v>
      </c>
      <c r="G113" s="14" t="s">
        <v>1516</v>
      </c>
      <c r="H113" s="14" t="s">
        <v>1519</v>
      </c>
      <c r="I113" s="15">
        <v>105</v>
      </c>
      <c r="J113" s="77">
        <v>2</v>
      </c>
      <c r="K113" s="92"/>
    </row>
    <row r="114" spans="1:11" ht="22.5" x14ac:dyDescent="0.2">
      <c r="A114" s="14" t="s">
        <v>1503</v>
      </c>
      <c r="B114" s="14" t="s">
        <v>1547</v>
      </c>
      <c r="C114" s="14"/>
      <c r="D114" s="16">
        <v>45709</v>
      </c>
      <c r="E114" s="16"/>
      <c r="F114" s="14" t="s">
        <v>1518</v>
      </c>
      <c r="G114" s="14" t="s">
        <v>1516</v>
      </c>
      <c r="H114" s="14" t="s">
        <v>1520</v>
      </c>
      <c r="I114" s="15">
        <v>104</v>
      </c>
      <c r="J114" s="77">
        <v>2</v>
      </c>
      <c r="K114" s="92"/>
    </row>
    <row r="115" spans="1:11" ht="12.75" x14ac:dyDescent="0.2">
      <c r="A115" s="14" t="s">
        <v>1503</v>
      </c>
      <c r="B115" s="14" t="s">
        <v>1548</v>
      </c>
      <c r="C115" s="14"/>
      <c r="D115" s="16">
        <v>45716</v>
      </c>
      <c r="E115" s="16"/>
      <c r="F115" s="14" t="s">
        <v>1521</v>
      </c>
      <c r="G115" s="14" t="s">
        <v>1522</v>
      </c>
      <c r="H115" s="14" t="s">
        <v>1523</v>
      </c>
      <c r="I115" s="15">
        <v>3</v>
      </c>
      <c r="J115" s="77">
        <v>4</v>
      </c>
      <c r="K115" s="92"/>
    </row>
    <row r="116" spans="1:11" ht="12.75" x14ac:dyDescent="0.2">
      <c r="A116" s="14" t="s">
        <v>1503</v>
      </c>
      <c r="B116" s="14" t="s">
        <v>1549</v>
      </c>
      <c r="C116" s="14"/>
      <c r="D116" s="16">
        <v>45716</v>
      </c>
      <c r="E116" s="16"/>
      <c r="F116" s="14" t="s">
        <v>1521</v>
      </c>
      <c r="G116" s="14" t="s">
        <v>1522</v>
      </c>
      <c r="H116" s="14" t="s">
        <v>1523</v>
      </c>
      <c r="I116" s="15">
        <v>1</v>
      </c>
      <c r="J116" s="77">
        <v>4</v>
      </c>
      <c r="K116" s="92"/>
    </row>
    <row r="117" spans="1:11" ht="22.5" x14ac:dyDescent="0.2">
      <c r="A117" s="14" t="s">
        <v>1503</v>
      </c>
      <c r="B117" s="14" t="s">
        <v>1550</v>
      </c>
      <c r="C117" s="14"/>
      <c r="D117" s="16">
        <v>45722</v>
      </c>
      <c r="E117" s="16"/>
      <c r="F117" s="14" t="s">
        <v>1525</v>
      </c>
      <c r="G117" s="14" t="s">
        <v>1516</v>
      </c>
      <c r="H117" s="14" t="s">
        <v>1526</v>
      </c>
      <c r="I117" s="15">
        <v>62</v>
      </c>
      <c r="J117" s="77">
        <v>2</v>
      </c>
      <c r="K117" s="92"/>
    </row>
    <row r="118" spans="1:11" ht="22.5" x14ac:dyDescent="0.2">
      <c r="A118" s="14" t="s">
        <v>1503</v>
      </c>
      <c r="B118" s="14" t="s">
        <v>1552</v>
      </c>
      <c r="C118" s="14"/>
      <c r="D118" s="16">
        <v>45722</v>
      </c>
      <c r="E118" s="16"/>
      <c r="F118" s="14" t="s">
        <v>1527</v>
      </c>
      <c r="G118" s="14"/>
      <c r="H118" s="14" t="s">
        <v>1528</v>
      </c>
      <c r="I118" s="15">
        <v>460</v>
      </c>
      <c r="J118" s="77">
        <v>2</v>
      </c>
      <c r="K118" s="92"/>
    </row>
    <row r="119" spans="1:11" ht="22.5" x14ac:dyDescent="0.2">
      <c r="A119" s="14" t="s">
        <v>1503</v>
      </c>
      <c r="B119" s="14" t="s">
        <v>1553</v>
      </c>
      <c r="C119" s="14" t="s">
        <v>1557</v>
      </c>
      <c r="D119" s="16">
        <v>45723</v>
      </c>
      <c r="E119" s="16"/>
      <c r="F119" s="14" t="s">
        <v>1529</v>
      </c>
      <c r="G119" s="14" t="s">
        <v>1530</v>
      </c>
      <c r="H119" s="14" t="s">
        <v>1531</v>
      </c>
      <c r="I119" s="15">
        <v>400</v>
      </c>
      <c r="J119" s="77">
        <v>2</v>
      </c>
      <c r="K119" s="92"/>
    </row>
    <row r="120" spans="1:11" ht="12.75" x14ac:dyDescent="0.2">
      <c r="A120" s="14" t="s">
        <v>1503</v>
      </c>
      <c r="B120" s="14" t="s">
        <v>1554</v>
      </c>
      <c r="C120" s="14"/>
      <c r="D120" s="16">
        <v>45747</v>
      </c>
      <c r="E120" s="16"/>
      <c r="F120" s="14" t="s">
        <v>1521</v>
      </c>
      <c r="G120" s="14" t="s">
        <v>1522</v>
      </c>
      <c r="H120" s="14" t="s">
        <v>1523</v>
      </c>
      <c r="I120" s="15">
        <v>1</v>
      </c>
      <c r="J120" s="77">
        <v>4</v>
      </c>
      <c r="K120" s="92"/>
    </row>
    <row r="121" spans="1:11" ht="12.75" x14ac:dyDescent="0.2">
      <c r="A121" s="14" t="s">
        <v>1503</v>
      </c>
      <c r="B121" s="14" t="s">
        <v>1555</v>
      </c>
      <c r="C121" s="14" t="s">
        <v>1551</v>
      </c>
      <c r="D121" s="16">
        <v>45764</v>
      </c>
      <c r="E121" s="16"/>
      <c r="F121" s="14" t="s">
        <v>1532</v>
      </c>
      <c r="G121" s="14" t="s">
        <v>1534</v>
      </c>
      <c r="H121" s="14" t="s">
        <v>1533</v>
      </c>
      <c r="I121" s="15">
        <v>2768</v>
      </c>
      <c r="J121" s="77">
        <v>3</v>
      </c>
      <c r="K121" s="92"/>
    </row>
    <row r="122" spans="1:11" ht="12.75" x14ac:dyDescent="0.2">
      <c r="A122" s="14" t="s">
        <v>1503</v>
      </c>
      <c r="B122" s="14" t="s">
        <v>1556</v>
      </c>
      <c r="C122" s="14" t="s">
        <v>1558</v>
      </c>
      <c r="D122" s="16">
        <v>45770</v>
      </c>
      <c r="E122" s="16"/>
      <c r="F122" s="14" t="s">
        <v>1535</v>
      </c>
      <c r="G122" s="14" t="s">
        <v>1534</v>
      </c>
      <c r="H122" s="14" t="s">
        <v>1533</v>
      </c>
      <c r="I122" s="15">
        <v>2520</v>
      </c>
      <c r="J122" s="77">
        <v>3</v>
      </c>
      <c r="K122" s="92"/>
    </row>
    <row r="123" spans="1:11" ht="12.75" x14ac:dyDescent="0.2">
      <c r="A123" s="14" t="s">
        <v>1503</v>
      </c>
      <c r="B123" s="14" t="s">
        <v>1556</v>
      </c>
      <c r="C123" s="14" t="s">
        <v>1558</v>
      </c>
      <c r="D123" s="16">
        <v>45772</v>
      </c>
      <c r="E123" s="16"/>
      <c r="F123" s="14" t="s">
        <v>1535</v>
      </c>
      <c r="G123" s="14" t="s">
        <v>1534</v>
      </c>
      <c r="H123" s="14" t="s">
        <v>1533</v>
      </c>
      <c r="I123" s="15">
        <v>1611</v>
      </c>
      <c r="J123" s="77">
        <v>3</v>
      </c>
      <c r="K123" s="92"/>
    </row>
    <row r="124" spans="1:11" ht="12.75" x14ac:dyDescent="0.2">
      <c r="A124" s="14" t="s">
        <v>1503</v>
      </c>
      <c r="B124" s="14" t="s">
        <v>1559</v>
      </c>
      <c r="C124" s="14" t="s">
        <v>1560</v>
      </c>
      <c r="D124" s="16">
        <v>45799</v>
      </c>
      <c r="E124" s="16"/>
      <c r="F124" s="14" t="s">
        <v>1536</v>
      </c>
      <c r="G124" s="14"/>
      <c r="H124" s="14" t="s">
        <v>1537</v>
      </c>
      <c r="I124" s="15">
        <v>5000</v>
      </c>
      <c r="J124" s="77">
        <v>3</v>
      </c>
      <c r="K124" s="92"/>
    </row>
    <row r="125" spans="1:11" ht="12.75" x14ac:dyDescent="0.2">
      <c r="A125" s="14" t="s">
        <v>1503</v>
      </c>
      <c r="B125" s="14" t="s">
        <v>1561</v>
      </c>
      <c r="C125" s="14" t="s">
        <v>1562</v>
      </c>
      <c r="D125" s="16">
        <v>45807</v>
      </c>
      <c r="E125" s="16"/>
      <c r="F125" s="14" t="s">
        <v>1538</v>
      </c>
      <c r="G125" s="14"/>
      <c r="H125" s="14" t="s">
        <v>1539</v>
      </c>
      <c r="I125" s="15">
        <v>3120</v>
      </c>
      <c r="J125" s="77">
        <v>3</v>
      </c>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6" priority="46" stopIfTrue="1">
      <formula>$A1112&lt;&gt;""</formula>
    </cfRule>
  </conditionalFormatting>
  <conditionalFormatting sqref="A107:J161 A163:J5000">
    <cfRule type="expression" dxfId="85" priority="35" stopIfTrue="1">
      <formula>$A107&lt;&gt;""</formula>
    </cfRule>
  </conditionalFormatting>
  <conditionalFormatting sqref="B472:E477">
    <cfRule type="expression" dxfId="84" priority="137" stopIfTrue="1">
      <formula>$A472&lt;&gt;""</formula>
    </cfRule>
  </conditionalFormatting>
  <conditionalFormatting sqref="B484:E488">
    <cfRule type="expression" dxfId="83" priority="172" stopIfTrue="1">
      <formula>$A484&lt;&gt;""</formula>
    </cfRule>
  </conditionalFormatting>
  <conditionalFormatting sqref="B689:E689">
    <cfRule type="expression" dxfId="82" priority="64" stopIfTrue="1">
      <formula>$A689&lt;&gt;""</formula>
    </cfRule>
  </conditionalFormatting>
  <conditionalFormatting sqref="B691:E691 H691:I691 B692:I693 B694:E699 H694:I699">
    <cfRule type="expression" dxfId="81" priority="24" stopIfTrue="1">
      <formula>$A691&lt;&gt;""</formula>
    </cfRule>
  </conditionalFormatting>
  <conditionalFormatting sqref="B701:E701 H701:I701">
    <cfRule type="expression" dxfId="80" priority="15" stopIfTrue="1">
      <formula>$A701&lt;&gt;""</formula>
    </cfRule>
  </conditionalFormatting>
  <conditionalFormatting sqref="B819:E819">
    <cfRule type="expression" dxfId="79" priority="87" stopIfTrue="1">
      <formula>$A819&lt;&gt;""</formula>
    </cfRule>
  </conditionalFormatting>
  <conditionalFormatting sqref="B1110:E1110">
    <cfRule type="expression" dxfId="78" priority="133" stopIfTrue="1">
      <formula>$A1110&lt;&gt;""</formula>
    </cfRule>
  </conditionalFormatting>
  <conditionalFormatting sqref="B1114:E1114">
    <cfRule type="expression" dxfId="77" priority="189" stopIfTrue="1">
      <formula>$A1114&lt;&gt;""</formula>
    </cfRule>
  </conditionalFormatting>
  <conditionalFormatting sqref="B1131:E1136">
    <cfRule type="expression" dxfId="76" priority="179" stopIfTrue="1">
      <formula>$A1131&lt;&gt;""</formula>
    </cfRule>
  </conditionalFormatting>
  <conditionalFormatting sqref="B1138:E1148">
    <cfRule type="expression" dxfId="75" priority="47" stopIfTrue="1">
      <formula>$A1138&lt;&gt;""</formula>
    </cfRule>
  </conditionalFormatting>
  <conditionalFormatting sqref="B1152:E1152">
    <cfRule type="expression" dxfId="74" priority="73" stopIfTrue="1">
      <formula>$A1152&lt;&gt;""</formula>
    </cfRule>
  </conditionalFormatting>
  <conditionalFormatting sqref="B1253:E1260 I1253:J1270">
    <cfRule type="expression" dxfId="73" priority="123" stopIfTrue="1">
      <formula>$A1253&lt;&gt;""</formula>
    </cfRule>
  </conditionalFormatting>
  <conditionalFormatting sqref="B1293:E1301">
    <cfRule type="expression" dxfId="72" priority="158" stopIfTrue="1">
      <formula>$A1293&lt;&gt;""</formula>
    </cfRule>
  </conditionalFormatting>
  <conditionalFormatting sqref="B1303:E1326">
    <cfRule type="expression" dxfId="71" priority="37" stopIfTrue="1">
      <formula>$A1303&lt;&gt;""</formula>
    </cfRule>
  </conditionalFormatting>
  <conditionalFormatting sqref="B1360:E1363">
    <cfRule type="expression" dxfId="70" priority="54" stopIfTrue="1">
      <formula>$A1360&lt;&gt;""</formula>
    </cfRule>
  </conditionalFormatting>
  <conditionalFormatting sqref="B1365:E1367">
    <cfRule type="expression" dxfId="69" priority="259" stopIfTrue="1">
      <formula>$A1365&lt;&gt;""</formula>
    </cfRule>
  </conditionalFormatting>
  <conditionalFormatting sqref="B1369:E1379">
    <cfRule type="expression" dxfId="68" priority="78" stopIfTrue="1">
      <formula>$A1369&lt;&gt;""</formula>
    </cfRule>
  </conditionalFormatting>
  <conditionalFormatting sqref="B1393:E1404">
    <cfRule type="expression" dxfId="67" priority="116" stopIfTrue="1">
      <formula>$A1393&lt;&gt;""</formula>
    </cfRule>
  </conditionalFormatting>
  <conditionalFormatting sqref="B1412:E1450">
    <cfRule type="expression" dxfId="66" priority="153" stopIfTrue="1">
      <formula>$A1412&lt;&gt;""</formula>
    </cfRule>
  </conditionalFormatting>
  <conditionalFormatting sqref="B1453:E1458">
    <cfRule type="expression" dxfId="65" priority="223" stopIfTrue="1">
      <formula>$A1453&lt;&gt;""</formula>
    </cfRule>
  </conditionalFormatting>
  <conditionalFormatting sqref="B489:G489">
    <cfRule type="expression" dxfId="64" priority="173" stopIfTrue="1">
      <formula>$A489&lt;&gt;""</formula>
    </cfRule>
  </conditionalFormatting>
  <conditionalFormatting sqref="B478:H483">
    <cfRule type="expression" dxfId="63" priority="193" stopIfTrue="1">
      <formula>$A478&lt;&gt;""</formula>
    </cfRule>
  </conditionalFormatting>
  <conditionalFormatting sqref="B490:H496">
    <cfRule type="expression" dxfId="62" priority="149" stopIfTrue="1">
      <formula>$A490&lt;&gt;""</formula>
    </cfRule>
  </conditionalFormatting>
  <conditionalFormatting sqref="B1067:H1082">
    <cfRule type="expression" dxfId="61" priority="219" stopIfTrue="1">
      <formula>$A1067&lt;&gt;""</formula>
    </cfRule>
  </conditionalFormatting>
  <conditionalFormatting sqref="B1272:H1274 B1275:E1288 H1275:H1288">
    <cfRule type="expression" dxfId="60" priority="148" stopIfTrue="1">
      <formula>$A1272&lt;&gt;""</formula>
    </cfRule>
  </conditionalFormatting>
  <conditionalFormatting sqref="B1290:H1292">
    <cfRule type="expression" dxfId="59" priority="43" stopIfTrue="1">
      <formula>$A1290&lt;&gt;""</formula>
    </cfRule>
  </conditionalFormatting>
  <conditionalFormatting sqref="B1364:H1364">
    <cfRule type="expression" dxfId="58" priority="289" stopIfTrue="1">
      <formula>$A1364&lt;&gt;""</formula>
    </cfRule>
  </conditionalFormatting>
  <conditionalFormatting sqref="B1380:H1385">
    <cfRule type="expression" dxfId="57" priority="17" stopIfTrue="1">
      <formula>$A1380&lt;&gt;""</formula>
    </cfRule>
  </conditionalFormatting>
  <conditionalFormatting sqref="B1410:H1411">
    <cfRule type="expression" dxfId="56" priority="196" stopIfTrue="1">
      <formula>$A1410&lt;&gt;""</formula>
    </cfRule>
  </conditionalFormatting>
  <conditionalFormatting sqref="B175:I189 I190:I227 B190:E241">
    <cfRule type="expression" dxfId="55" priority="246" stopIfTrue="1">
      <formula>$A175&lt;&gt;""</formula>
    </cfRule>
  </conditionalFormatting>
  <conditionalFormatting sqref="B242:I242 B243:E275">
    <cfRule type="expression" dxfId="54" priority="260" stopIfTrue="1">
      <formula>$A242&lt;&gt;""</formula>
    </cfRule>
  </conditionalFormatting>
  <conditionalFormatting sqref="B276:I320">
    <cfRule type="expression" dxfId="53" priority="93" stopIfTrue="1">
      <formula>$A276&lt;&gt;""</formula>
    </cfRule>
  </conditionalFormatting>
  <conditionalFormatting sqref="B497:I499">
    <cfRule type="expression" dxfId="52" priority="95" stopIfTrue="1">
      <formula>$A497&lt;&gt;""</formula>
    </cfRule>
  </conditionalFormatting>
  <conditionalFormatting sqref="B645:I688">
    <cfRule type="expression" dxfId="51" priority="256" stopIfTrue="1">
      <formula>$A645&lt;&gt;""</formula>
    </cfRule>
  </conditionalFormatting>
  <conditionalFormatting sqref="B690:I690">
    <cfRule type="expression" dxfId="50" priority="22" stopIfTrue="1">
      <formula>$A690&lt;&gt;""</formula>
    </cfRule>
  </conditionalFormatting>
  <conditionalFormatting sqref="B1137:I1137">
    <cfRule type="expression" dxfId="49" priority="147" stopIfTrue="1">
      <formula>$A1137&lt;&gt;""</formula>
    </cfRule>
  </conditionalFormatting>
  <conditionalFormatting sqref="B1149:I1151">
    <cfRule type="expression" dxfId="48" priority="16" stopIfTrue="1">
      <formula>$A1149&lt;&gt;""</formula>
    </cfRule>
  </conditionalFormatting>
  <conditionalFormatting sqref="B1153:I1157">
    <cfRule type="expression" dxfId="47" priority="18" stopIfTrue="1">
      <formula>$A1153&lt;&gt;""</formula>
    </cfRule>
  </conditionalFormatting>
  <conditionalFormatting sqref="B1271:I1271 I1272:I1288">
    <cfRule type="expression" dxfId="46" priority="151" stopIfTrue="1">
      <formula>$A1271&lt;&gt;""</formula>
    </cfRule>
  </conditionalFormatting>
  <conditionalFormatting sqref="B1368:I1368">
    <cfRule type="expression" dxfId="45" priority="146" stopIfTrue="1">
      <formula>$A1368&lt;&gt;""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63:F5000 F107:F161" xr:uid="{255B499D-B3E6-47A9-A857-DBFE56F071D9}">
      <formula1>$F$96:$F$99</formula1>
    </dataValidation>
    <dataValidation type="list" allowBlank="1" showInputMessage="1" showErrorMessage="1" sqref="A163:A5000 A107:A161" xr:uid="{540C0DA9-E9CD-4805-B659-E67C1C32B21C}">
      <formula1>OFFSET($A$1,0,0,$B$3,1)</formula1>
    </dataValidation>
    <dataValidation allowBlank="1" sqref="G163:G5000 G107:G161" xr:uid="{B36265DD-F5DD-4F0A-AD93-4A0388363C0B}"/>
    <dataValidation type="list" allowBlank="1" showInputMessage="1" showErrorMessage="1" errorTitle="Chyba !" error="zadajte (vyberte zo zoznamu) platný analytický kód podľa nápovedy k bunke I104" sqref="J163:J10000 J107:J16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2.5"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22.5"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2.5"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ht="22.5"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1"/>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ht="22.5"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6" t="s">
        <v>428</v>
      </c>
      <c r="D68" s="199" t="s">
        <v>482</v>
      </c>
      <c r="E68" s="199" t="s">
        <v>435</v>
      </c>
      <c r="F68" s="199" t="s">
        <v>536</v>
      </c>
      <c r="G68" s="265" t="s">
        <v>920</v>
      </c>
      <c r="H68" s="265" t="s">
        <v>921</v>
      </c>
      <c r="I68" s="275" t="s">
        <v>922</v>
      </c>
      <c r="J68" s="199" t="s">
        <v>430</v>
      </c>
      <c r="K68" s="275" t="s">
        <v>923</v>
      </c>
      <c r="L68" s="201">
        <v>421905650170</v>
      </c>
      <c r="M68" s="199" t="s">
        <v>924</v>
      </c>
      <c r="N68" s="286"/>
      <c r="O68" s="286"/>
      <c r="P68" s="286"/>
      <c r="R68" s="276" t="str">
        <f t="shared" ref="R68:R90" si="2">A68</f>
        <v>30788714</v>
      </c>
    </row>
    <row r="69" spans="1:18" x14ac:dyDescent="0.2">
      <c r="A69" s="203" t="s">
        <v>925</v>
      </c>
      <c r="B69" s="286" t="s">
        <v>926</v>
      </c>
      <c r="C69" s="286" t="s">
        <v>428</v>
      </c>
      <c r="D69" s="286" t="s">
        <v>482</v>
      </c>
      <c r="E69" s="286" t="s">
        <v>435</v>
      </c>
      <c r="F69" s="286" t="s">
        <v>536</v>
      </c>
      <c r="G69" s="286" t="s">
        <v>927</v>
      </c>
      <c r="H69" s="286" t="s">
        <v>928</v>
      </c>
      <c r="I69" s="286" t="s">
        <v>929</v>
      </c>
      <c r="J69" s="286" t="s">
        <v>430</v>
      </c>
      <c r="K69" s="286" t="s">
        <v>930</v>
      </c>
      <c r="L69" s="287">
        <v>421903636503</v>
      </c>
      <c r="M69" s="286" t="s">
        <v>931</v>
      </c>
      <c r="N69" s="286"/>
      <c r="O69" s="286"/>
      <c r="P69" s="286"/>
      <c r="R69" s="276" t="str">
        <f t="shared" si="2"/>
        <v>30806518</v>
      </c>
    </row>
    <row r="70" spans="1:18" x14ac:dyDescent="0.2">
      <c r="A70" s="203" t="s">
        <v>932</v>
      </c>
      <c r="B70" s="286" t="s">
        <v>933</v>
      </c>
      <c r="C70" s="286" t="s">
        <v>428</v>
      </c>
      <c r="D70" s="286" t="s">
        <v>934</v>
      </c>
      <c r="E70" s="286" t="s">
        <v>435</v>
      </c>
      <c r="F70" s="286" t="s">
        <v>563</v>
      </c>
      <c r="G70" s="286" t="s">
        <v>935</v>
      </c>
      <c r="H70" s="286" t="s">
        <v>936</v>
      </c>
      <c r="I70" s="286" t="s">
        <v>937</v>
      </c>
      <c r="J70" s="286" t="s">
        <v>430</v>
      </c>
      <c r="K70" s="286" t="s">
        <v>938</v>
      </c>
      <c r="L70" s="287">
        <v>421917263316</v>
      </c>
      <c r="M70" s="286" t="s">
        <v>939</v>
      </c>
      <c r="N70" s="286"/>
      <c r="O70" s="286"/>
      <c r="P70" s="286"/>
      <c r="R70" s="276" t="str">
        <f t="shared" si="2"/>
        <v>31751075</v>
      </c>
    </row>
    <row r="71" spans="1:18" x14ac:dyDescent="0.2">
      <c r="A71" s="203" t="s">
        <v>940</v>
      </c>
      <c r="B71" s="286" t="s">
        <v>941</v>
      </c>
      <c r="C71" s="286" t="s">
        <v>428</v>
      </c>
      <c r="D71" s="286" t="s">
        <v>942</v>
      </c>
      <c r="E71" s="286" t="s">
        <v>943</v>
      </c>
      <c r="F71" s="286" t="s">
        <v>944</v>
      </c>
      <c r="G71" s="286" t="s">
        <v>945</v>
      </c>
      <c r="H71" s="286" t="s">
        <v>946</v>
      </c>
      <c r="I71" s="286" t="s">
        <v>947</v>
      </c>
      <c r="J71" s="286" t="s">
        <v>432</v>
      </c>
      <c r="K71" s="286" t="s">
        <v>947</v>
      </c>
      <c r="L71" s="287">
        <v>421905486716</v>
      </c>
      <c r="M71" s="286" t="s">
        <v>948</v>
      </c>
      <c r="N71" s="286"/>
      <c r="O71" s="286" t="s">
        <v>1462</v>
      </c>
      <c r="P71" s="286"/>
      <c r="R71" s="276" t="str">
        <f t="shared" si="2"/>
        <v>37818058</v>
      </c>
    </row>
    <row r="72" spans="1:18" x14ac:dyDescent="0.2">
      <c r="A72" s="203" t="s">
        <v>949</v>
      </c>
      <c r="B72" s="286" t="s">
        <v>950</v>
      </c>
      <c r="C72" s="286" t="s">
        <v>428</v>
      </c>
      <c r="D72" s="286" t="s">
        <v>951</v>
      </c>
      <c r="E72" s="286" t="s">
        <v>788</v>
      </c>
      <c r="F72" s="286" t="s">
        <v>952</v>
      </c>
      <c r="G72" s="286" t="s">
        <v>953</v>
      </c>
      <c r="H72" s="286" t="s">
        <v>954</v>
      </c>
      <c r="I72" s="286" t="s">
        <v>955</v>
      </c>
      <c r="J72" s="286" t="s">
        <v>432</v>
      </c>
      <c r="K72" s="286" t="s">
        <v>955</v>
      </c>
      <c r="L72" s="287">
        <v>421905235472</v>
      </c>
      <c r="M72" s="286" t="s">
        <v>956</v>
      </c>
      <c r="N72" s="286"/>
      <c r="O72" s="286"/>
      <c r="P72" s="286"/>
      <c r="R72" s="276" t="str">
        <f t="shared" si="2"/>
        <v>31871526</v>
      </c>
    </row>
    <row r="73" spans="1:18" x14ac:dyDescent="0.2">
      <c r="A73" s="203" t="s">
        <v>957</v>
      </c>
      <c r="B73" s="286" t="s">
        <v>958</v>
      </c>
      <c r="C73" s="286" t="s">
        <v>428</v>
      </c>
      <c r="D73" s="286" t="s">
        <v>959</v>
      </c>
      <c r="E73" s="286" t="s">
        <v>960</v>
      </c>
      <c r="F73" s="286" t="s">
        <v>961</v>
      </c>
      <c r="G73" s="286" t="s">
        <v>962</v>
      </c>
      <c r="H73" s="286" t="s">
        <v>963</v>
      </c>
      <c r="I73" s="286" t="s">
        <v>964</v>
      </c>
      <c r="J73" s="286" t="s">
        <v>430</v>
      </c>
      <c r="K73" s="286" t="s">
        <v>964</v>
      </c>
      <c r="L73" s="287">
        <v>421905970041</v>
      </c>
      <c r="M73" s="286" t="s">
        <v>965</v>
      </c>
      <c r="N73" s="286"/>
      <c r="O73" s="286"/>
      <c r="P73" s="286"/>
      <c r="R73" s="276" t="str">
        <f t="shared" si="2"/>
        <v>31989373</v>
      </c>
    </row>
    <row r="74" spans="1:18" x14ac:dyDescent="0.2">
      <c r="A74" s="203" t="s">
        <v>1463</v>
      </c>
      <c r="B74" s="286" t="s">
        <v>1464</v>
      </c>
      <c r="C74" s="286" t="s">
        <v>428</v>
      </c>
      <c r="D74" s="286" t="s">
        <v>1465</v>
      </c>
      <c r="E74" s="286" t="s">
        <v>1466</v>
      </c>
      <c r="F74" s="286" t="s">
        <v>439</v>
      </c>
      <c r="G74" s="286" t="s">
        <v>1467</v>
      </c>
      <c r="H74" s="286" t="s">
        <v>1468</v>
      </c>
      <c r="I74" s="286" t="s">
        <v>1469</v>
      </c>
      <c r="J74" s="286" t="s">
        <v>1470</v>
      </c>
      <c r="K74" s="286"/>
      <c r="L74" s="287">
        <v>421907953701</v>
      </c>
      <c r="M74" s="286"/>
      <c r="N74" s="286"/>
      <c r="O74" s="286"/>
      <c r="P74" s="286"/>
      <c r="R74" s="276" t="str">
        <f t="shared" si="2"/>
        <v>17326087</v>
      </c>
    </row>
    <row r="75" spans="1:18" x14ac:dyDescent="0.2">
      <c r="A75" s="203" t="s">
        <v>966</v>
      </c>
      <c r="B75" s="286" t="s">
        <v>967</v>
      </c>
      <c r="C75" s="286" t="s">
        <v>428</v>
      </c>
      <c r="D75" s="286" t="s">
        <v>968</v>
      </c>
      <c r="E75" s="286" t="s">
        <v>969</v>
      </c>
      <c r="F75" s="286" t="s">
        <v>970</v>
      </c>
      <c r="G75" s="286" t="s">
        <v>971</v>
      </c>
      <c r="H75" s="286" t="s">
        <v>972</v>
      </c>
      <c r="I75" s="286" t="s">
        <v>973</v>
      </c>
      <c r="J75" s="286" t="s">
        <v>430</v>
      </c>
      <c r="K75" s="286" t="s">
        <v>973</v>
      </c>
      <c r="L75" s="287">
        <v>421915879583</v>
      </c>
      <c r="M75" s="286" t="s">
        <v>974</v>
      </c>
      <c r="N75" s="286"/>
      <c r="O75" s="286"/>
      <c r="P75" s="286"/>
      <c r="R75" s="276" t="str">
        <f t="shared" si="2"/>
        <v>42219922</v>
      </c>
    </row>
    <row r="76" spans="1:18" x14ac:dyDescent="0.2">
      <c r="A76" s="203" t="s">
        <v>975</v>
      </c>
      <c r="B76" s="286" t="s">
        <v>976</v>
      </c>
      <c r="C76" s="286" t="s">
        <v>428</v>
      </c>
      <c r="D76" s="286" t="s">
        <v>977</v>
      </c>
      <c r="E76" s="286" t="s">
        <v>436</v>
      </c>
      <c r="F76" s="286" t="s">
        <v>746</v>
      </c>
      <c r="G76" s="286" t="s">
        <v>978</v>
      </c>
      <c r="H76" s="286" t="s">
        <v>979</v>
      </c>
      <c r="I76" s="286" t="s">
        <v>980</v>
      </c>
      <c r="J76" s="286" t="s">
        <v>432</v>
      </c>
      <c r="K76" s="286" t="s">
        <v>981</v>
      </c>
      <c r="L76" s="287">
        <v>421918711548</v>
      </c>
      <c r="M76" s="286" t="s">
        <v>982</v>
      </c>
      <c r="N76" s="286"/>
      <c r="O76" s="286"/>
      <c r="P76" s="286"/>
      <c r="R76" s="276" t="str">
        <f t="shared" si="2"/>
        <v>51118831</v>
      </c>
    </row>
    <row r="77" spans="1:18" x14ac:dyDescent="0.2">
      <c r="A77" s="203" t="s">
        <v>983</v>
      </c>
      <c r="B77" s="286" t="s">
        <v>984</v>
      </c>
      <c r="C77" s="286" t="s">
        <v>428</v>
      </c>
      <c r="D77" s="286" t="s">
        <v>482</v>
      </c>
      <c r="E77" s="286" t="s">
        <v>435</v>
      </c>
      <c r="F77" s="286" t="s">
        <v>536</v>
      </c>
      <c r="G77" s="286" t="s">
        <v>985</v>
      </c>
      <c r="H77" s="286" t="s">
        <v>986</v>
      </c>
      <c r="I77" s="286" t="s">
        <v>987</v>
      </c>
      <c r="J77" s="286" t="s">
        <v>432</v>
      </c>
      <c r="K77" s="286" t="s">
        <v>987</v>
      </c>
      <c r="L77" s="287">
        <v>421905245008</v>
      </c>
      <c r="M77" s="286" t="s">
        <v>988</v>
      </c>
      <c r="N77" s="286"/>
      <c r="O77" s="286"/>
      <c r="P77" s="286"/>
      <c r="R77" s="276" t="str">
        <f t="shared" si="2"/>
        <v>00684767</v>
      </c>
    </row>
    <row r="78" spans="1:18" x14ac:dyDescent="0.2">
      <c r="A78" s="203" t="s">
        <v>1471</v>
      </c>
      <c r="B78" s="286" t="s">
        <v>1472</v>
      </c>
      <c r="C78" s="286" t="s">
        <v>428</v>
      </c>
      <c r="D78" s="286" t="s">
        <v>1449</v>
      </c>
      <c r="E78" s="286" t="s">
        <v>1400</v>
      </c>
      <c r="F78" s="286" t="s">
        <v>431</v>
      </c>
      <c r="G78" s="286" t="s">
        <v>1473</v>
      </c>
      <c r="H78" s="286" t="s">
        <v>1474</v>
      </c>
      <c r="I78" s="286" t="s">
        <v>1452</v>
      </c>
      <c r="J78" s="286" t="s">
        <v>430</v>
      </c>
      <c r="K78" s="286" t="s">
        <v>1475</v>
      </c>
      <c r="L78" s="287" t="s">
        <v>1476</v>
      </c>
      <c r="M78" s="286" t="s">
        <v>1477</v>
      </c>
      <c r="N78" s="286"/>
      <c r="O78" s="286"/>
      <c r="P78" s="286"/>
      <c r="R78" s="276" t="str">
        <f t="shared" si="2"/>
        <v>22665234</v>
      </c>
    </row>
    <row r="79" spans="1:18" x14ac:dyDescent="0.2">
      <c r="A79" s="203" t="s">
        <v>989</v>
      </c>
      <c r="B79" s="286" t="s">
        <v>990</v>
      </c>
      <c r="C79" s="286" t="s">
        <v>428</v>
      </c>
      <c r="D79" s="286" t="s">
        <v>1478</v>
      </c>
      <c r="E79" s="286" t="s">
        <v>440</v>
      </c>
      <c r="F79" s="286" t="s">
        <v>441</v>
      </c>
      <c r="G79" s="286" t="s">
        <v>991</v>
      </c>
      <c r="H79" s="286" t="s">
        <v>992</v>
      </c>
      <c r="I79" s="286" t="s">
        <v>993</v>
      </c>
      <c r="J79" s="286" t="s">
        <v>430</v>
      </c>
      <c r="K79" s="286" t="s">
        <v>994</v>
      </c>
      <c r="L79" s="287">
        <v>421918808923</v>
      </c>
      <c r="M79" s="286" t="s">
        <v>995</v>
      </c>
      <c r="N79" s="286"/>
      <c r="O79" s="286"/>
      <c r="P79" s="286"/>
      <c r="R79" s="276" t="str">
        <f t="shared" si="2"/>
        <v>30793203</v>
      </c>
    </row>
    <row r="80" spans="1:18" x14ac:dyDescent="0.2">
      <c r="A80" s="203" t="s">
        <v>996</v>
      </c>
      <c r="B80" s="286" t="s">
        <v>997</v>
      </c>
      <c r="C80" s="286" t="s">
        <v>428</v>
      </c>
      <c r="D80" s="286" t="s">
        <v>998</v>
      </c>
      <c r="E80" s="286" t="s">
        <v>435</v>
      </c>
      <c r="F80" s="286" t="s">
        <v>999</v>
      </c>
      <c r="G80" s="286" t="s">
        <v>1000</v>
      </c>
      <c r="H80" s="286" t="s">
        <v>1001</v>
      </c>
      <c r="I80" s="286" t="s">
        <v>1002</v>
      </c>
      <c r="J80" s="286" t="s">
        <v>430</v>
      </c>
      <c r="K80" s="286" t="s">
        <v>1002</v>
      </c>
      <c r="L80" s="287">
        <v>421905418010</v>
      </c>
      <c r="M80" s="286" t="s">
        <v>1003</v>
      </c>
      <c r="N80" s="286"/>
      <c r="O80" s="286"/>
      <c r="P80" s="286"/>
      <c r="R80" s="276" t="str">
        <f t="shared" si="2"/>
        <v>00681768</v>
      </c>
    </row>
    <row r="81" spans="1:18" x14ac:dyDescent="0.2">
      <c r="A81" s="203" t="s">
        <v>1004</v>
      </c>
      <c r="B81" s="286" t="s">
        <v>1005</v>
      </c>
      <c r="C81" s="286" t="s">
        <v>428</v>
      </c>
      <c r="D81" s="286" t="s">
        <v>482</v>
      </c>
      <c r="E81" s="286" t="s">
        <v>435</v>
      </c>
      <c r="F81" s="286" t="s">
        <v>536</v>
      </c>
      <c r="G81" s="286" t="s">
        <v>1006</v>
      </c>
      <c r="H81" s="286" t="s">
        <v>1007</v>
      </c>
      <c r="I81" s="286" t="s">
        <v>1008</v>
      </c>
      <c r="J81" s="286" t="s">
        <v>430</v>
      </c>
      <c r="K81" s="286" t="s">
        <v>1008</v>
      </c>
      <c r="L81" s="287">
        <v>421915282858</v>
      </c>
      <c r="M81" s="286" t="s">
        <v>1009</v>
      </c>
      <c r="N81" s="286"/>
      <c r="O81" s="286"/>
      <c r="P81" s="286"/>
      <c r="R81" s="276" t="str">
        <f t="shared" si="2"/>
        <v>31796079</v>
      </c>
    </row>
    <row r="82" spans="1:18" x14ac:dyDescent="0.2">
      <c r="A82" s="203" t="s">
        <v>1479</v>
      </c>
      <c r="B82" s="286" t="s">
        <v>1480</v>
      </c>
      <c r="C82" s="286" t="s">
        <v>428</v>
      </c>
      <c r="D82" s="286" t="s">
        <v>535</v>
      </c>
      <c r="E82" s="286" t="s">
        <v>437</v>
      </c>
      <c r="F82" s="286" t="s">
        <v>536</v>
      </c>
      <c r="G82" s="286" t="s">
        <v>1481</v>
      </c>
      <c r="H82" s="286" t="s">
        <v>1482</v>
      </c>
      <c r="I82" s="286" t="s">
        <v>1483</v>
      </c>
      <c r="J82" s="286" t="s">
        <v>1484</v>
      </c>
      <c r="K82" s="286" t="s">
        <v>1483</v>
      </c>
      <c r="L82" s="287">
        <v>421917176673</v>
      </c>
      <c r="M82" s="286" t="s">
        <v>1485</v>
      </c>
      <c r="N82" s="286"/>
      <c r="O82" s="286"/>
      <c r="P82" s="286"/>
      <c r="R82" s="276" t="str">
        <f t="shared" si="2"/>
        <v>30811406</v>
      </c>
    </row>
    <row r="83" spans="1:18" x14ac:dyDescent="0.2">
      <c r="A83" s="203" t="s">
        <v>1010</v>
      </c>
      <c r="B83" s="286" t="s">
        <v>1011</v>
      </c>
      <c r="C83" s="286" t="s">
        <v>428</v>
      </c>
      <c r="D83" s="286" t="s">
        <v>1012</v>
      </c>
      <c r="E83" s="286" t="s">
        <v>830</v>
      </c>
      <c r="F83" s="286" t="s">
        <v>1013</v>
      </c>
      <c r="G83" s="286" t="s">
        <v>1014</v>
      </c>
      <c r="H83" s="286" t="s">
        <v>1015</v>
      </c>
      <c r="I83" s="286" t="s">
        <v>1016</v>
      </c>
      <c r="J83" s="286" t="s">
        <v>432</v>
      </c>
      <c r="K83" s="286" t="s">
        <v>1016</v>
      </c>
      <c r="L83" s="287">
        <v>421918648073</v>
      </c>
      <c r="M83" s="286" t="s">
        <v>1017</v>
      </c>
      <c r="N83" s="286"/>
      <c r="O83" s="286"/>
      <c r="P83" s="286"/>
      <c r="R83" s="276" t="str">
        <f t="shared" si="2"/>
        <v>53007344</v>
      </c>
    </row>
    <row r="84" spans="1:18" x14ac:dyDescent="0.2">
      <c r="A84" s="203" t="s">
        <v>1018</v>
      </c>
      <c r="B84" s="286" t="s">
        <v>1019</v>
      </c>
      <c r="C84" s="286" t="s">
        <v>428</v>
      </c>
      <c r="D84" s="286" t="s">
        <v>1020</v>
      </c>
      <c r="E84" s="286" t="s">
        <v>440</v>
      </c>
      <c r="F84" s="286" t="s">
        <v>441</v>
      </c>
      <c r="G84" s="286" t="s">
        <v>1021</v>
      </c>
      <c r="H84" s="286" t="s">
        <v>1022</v>
      </c>
      <c r="I84" s="286" t="s">
        <v>1023</v>
      </c>
      <c r="J84" s="286" t="s">
        <v>430</v>
      </c>
      <c r="K84" s="286" t="s">
        <v>1023</v>
      </c>
      <c r="L84" s="287">
        <v>421905700790</v>
      </c>
      <c r="M84" s="286" t="s">
        <v>1024</v>
      </c>
      <c r="N84" s="286"/>
      <c r="O84" s="286"/>
      <c r="P84" s="286"/>
      <c r="R84" s="276" t="str">
        <f t="shared" si="2"/>
        <v>35538015</v>
      </c>
    </row>
    <row r="85" spans="1:18" x14ac:dyDescent="0.2">
      <c r="A85" s="203" t="s">
        <v>1025</v>
      </c>
      <c r="B85" s="286" t="s">
        <v>1026</v>
      </c>
      <c r="C85" s="286" t="s">
        <v>428</v>
      </c>
      <c r="D85" s="286" t="s">
        <v>778</v>
      </c>
      <c r="E85" s="286" t="s">
        <v>435</v>
      </c>
      <c r="F85" s="286" t="s">
        <v>779</v>
      </c>
      <c r="G85" s="286" t="s">
        <v>1027</v>
      </c>
      <c r="H85" s="286" t="s">
        <v>1028</v>
      </c>
      <c r="I85" s="286" t="s">
        <v>1029</v>
      </c>
      <c r="J85" s="286" t="s">
        <v>432</v>
      </c>
      <c r="K85" s="286" t="s">
        <v>1030</v>
      </c>
      <c r="L85" s="287">
        <v>421918737877</v>
      </c>
      <c r="M85" s="286" t="s">
        <v>1031</v>
      </c>
      <c r="N85" s="286"/>
      <c r="O85" s="286"/>
      <c r="P85" s="286"/>
      <c r="R85" s="276" t="str">
        <f t="shared" si="2"/>
        <v>00585319</v>
      </c>
    </row>
    <row r="86" spans="1:18" x14ac:dyDescent="0.2">
      <c r="A86" s="203" t="s">
        <v>1032</v>
      </c>
      <c r="B86" s="286" t="s">
        <v>1033</v>
      </c>
      <c r="C86" s="286" t="s">
        <v>428</v>
      </c>
      <c r="D86" s="286" t="s">
        <v>1034</v>
      </c>
      <c r="E86" s="286" t="s">
        <v>437</v>
      </c>
      <c r="F86" s="286" t="s">
        <v>536</v>
      </c>
      <c r="G86" s="286" t="s">
        <v>1035</v>
      </c>
      <c r="H86" s="286" t="s">
        <v>1036</v>
      </c>
      <c r="I86" s="286" t="s">
        <v>1037</v>
      </c>
      <c r="J86" s="286" t="s">
        <v>430</v>
      </c>
      <c r="K86" s="286" t="s">
        <v>1037</v>
      </c>
      <c r="L86" s="287">
        <v>421903422249</v>
      </c>
      <c r="M86" s="286" t="s">
        <v>1038</v>
      </c>
      <c r="N86" s="286"/>
      <c r="O86" s="286"/>
      <c r="P86" s="286"/>
      <c r="R86" s="276" t="str">
        <f t="shared" si="2"/>
        <v>42132690</v>
      </c>
    </row>
    <row r="87" spans="1:18" x14ac:dyDescent="0.2">
      <c r="A87" s="203" t="s">
        <v>1039</v>
      </c>
      <c r="B87" s="286" t="s">
        <v>1040</v>
      </c>
      <c r="C87" s="286" t="s">
        <v>428</v>
      </c>
      <c r="D87" s="286" t="s">
        <v>1041</v>
      </c>
      <c r="E87" s="286" t="s">
        <v>435</v>
      </c>
      <c r="F87" s="286" t="s">
        <v>1042</v>
      </c>
      <c r="G87" s="286" t="s">
        <v>1043</v>
      </c>
      <c r="H87" s="286" t="s">
        <v>1044</v>
      </c>
      <c r="I87" s="286" t="s">
        <v>1045</v>
      </c>
      <c r="J87" s="286" t="s">
        <v>432</v>
      </c>
      <c r="K87" s="286" t="s">
        <v>1046</v>
      </c>
      <c r="L87" s="287">
        <v>421905641479</v>
      </c>
      <c r="M87" s="286" t="s">
        <v>1047</v>
      </c>
      <c r="N87" s="286"/>
      <c r="O87" s="286"/>
      <c r="P87" s="286"/>
      <c r="R87" s="276" t="str">
        <f t="shared" si="2"/>
        <v>50671669</v>
      </c>
    </row>
    <row r="88" spans="1:18" x14ac:dyDescent="0.2">
      <c r="A88" s="203"/>
      <c r="B88" s="286"/>
      <c r="C88" s="286"/>
      <c r="D88" s="286"/>
      <c r="E88" s="286"/>
      <c r="F88" s="286"/>
      <c r="G88" s="286"/>
      <c r="H88" s="286"/>
      <c r="I88" s="286"/>
      <c r="J88" s="286"/>
      <c r="K88" s="286"/>
      <c r="L88" s="287"/>
      <c r="M88" s="286"/>
      <c r="N88" s="286"/>
      <c r="O88" s="286"/>
      <c r="P88" s="286"/>
      <c r="R88" s="276">
        <f t="shared" si="2"/>
        <v>0</v>
      </c>
    </row>
    <row r="89" spans="1:18" x14ac:dyDescent="0.2">
      <c r="A89" s="203"/>
      <c r="B89" s="286"/>
      <c r="C89" s="286"/>
      <c r="D89" s="286"/>
      <c r="E89" s="286"/>
      <c r="F89" s="286"/>
      <c r="G89" s="286"/>
      <c r="H89" s="286"/>
      <c r="I89" s="286"/>
      <c r="J89" s="286"/>
      <c r="K89" s="286"/>
      <c r="L89" s="287"/>
      <c r="M89" s="286"/>
      <c r="N89" s="286"/>
      <c r="O89" s="286"/>
      <c r="P89" s="286"/>
      <c r="R89" s="276">
        <f t="shared" si="2"/>
        <v>0</v>
      </c>
    </row>
    <row r="90" spans="1:18" x14ac:dyDescent="0.2">
      <c r="A90" s="203"/>
      <c r="B90" s="286"/>
      <c r="C90" s="286"/>
      <c r="D90" s="286"/>
      <c r="E90" s="286"/>
      <c r="F90" s="286"/>
      <c r="G90" s="286"/>
      <c r="H90" s="286"/>
      <c r="I90" s="286"/>
      <c r="J90" s="286"/>
      <c r="K90" s="286"/>
      <c r="L90" s="287"/>
      <c r="M90" s="286"/>
      <c r="N90" s="286"/>
      <c r="O90" s="286"/>
      <c r="P90" s="286"/>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1"/>
  <sheetViews>
    <sheetView zoomScale="110" zoomScaleNormal="110" workbookViewId="0">
      <pane ySplit="1" topLeftCell="A2" activePane="bottomLeft" state="frozen"/>
      <selection activeCell="I2" sqref="I2:L73"/>
      <selection pane="bottomLeft" activeCell="A94" sqref="A94"/>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89">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89">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8">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8">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8">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0">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0">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0">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89">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0">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8">
        <v>297253.08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8">
        <v>22144.92</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8">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0">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0">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89">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0">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1">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89">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8">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8">
        <v>44000</v>
      </c>
      <c r="E22" s="173">
        <v>0</v>
      </c>
      <c r="F22" s="166" t="s">
        <v>338</v>
      </c>
      <c r="G22" s="169" t="s">
        <v>319</v>
      </c>
      <c r="H22" s="169" t="s">
        <v>1489</v>
      </c>
      <c r="I22" s="192" t="str">
        <f t="shared" ref="I22:I84" si="5">A22&amp;F22</f>
        <v>00688321a</v>
      </c>
      <c r="J22" s="167" t="str">
        <f t="shared" ref="J22:J84" si="6">A22&amp;G22</f>
        <v>00688321026 02</v>
      </c>
      <c r="K22" s="5" t="s">
        <v>1095</v>
      </c>
      <c r="L22" s="167" t="str">
        <f t="shared" ref="L22:L84" si="7">A22&amp;G22&amp;H22</f>
        <v>00688321026 02K</v>
      </c>
      <c r="M22" s="5" t="str">
        <f t="shared" ref="M22:M84" si="8">B22&amp;F22&amp;H22&amp;C22</f>
        <v>Slovenská gymnastická federáciaaKgymnastika - kapitálové transfery</v>
      </c>
      <c r="N22" s="3" t="str">
        <f t="shared" ref="N22:N84" si="9">+I22&amp;H22</f>
        <v>00688321aK</v>
      </c>
    </row>
    <row r="23" spans="1:14" x14ac:dyDescent="0.2">
      <c r="A23" s="202" t="s">
        <v>584</v>
      </c>
      <c r="B23" s="204" t="str">
        <f>VLOOKUP(A23,Adr!A:B,2,FALSE)</f>
        <v>SLOVENSKÁ CHEERLEADING ÚNIA</v>
      </c>
      <c r="C23" s="169" t="s">
        <v>1096</v>
      </c>
      <c r="D23" s="289">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0">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8">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0">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8">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0">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89">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89">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0">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8">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8">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8">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8">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8">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89">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8">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8">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8">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89">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89">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89">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89">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89">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89">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0">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89">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0">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89">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198" t="s">
        <v>776</v>
      </c>
      <c r="B51" s="204" t="str">
        <f>VLOOKUP(A51,Adr!A:B,2,FALSE)</f>
        <v>SLOVENSKÝ STRELECKÝ ZVÄZ</v>
      </c>
      <c r="C51" s="196" t="s">
        <v>1148</v>
      </c>
      <c r="D51" s="288">
        <v>465216</v>
      </c>
      <c r="E51" s="173">
        <v>0</v>
      </c>
      <c r="F51" s="166" t="s">
        <v>338</v>
      </c>
      <c r="G51" s="169" t="s">
        <v>319</v>
      </c>
      <c r="H51" s="169" t="s">
        <v>1057</v>
      </c>
      <c r="I51" s="192" t="str">
        <f t="shared" si="5"/>
        <v>00603341a</v>
      </c>
      <c r="J51" s="167" t="str">
        <f t="shared" si="6"/>
        <v>00603341026 02</v>
      </c>
      <c r="K51" s="5" t="s">
        <v>1149</v>
      </c>
      <c r="L51" s="167" t="str">
        <f t="shared" si="7"/>
        <v>00603341026 02B</v>
      </c>
      <c r="M51" s="5" t="str">
        <f t="shared" si="8"/>
        <v>SLOVENSKÝ STRELECKÝ ZVÄZaBstreľba - bežné transfery</v>
      </c>
      <c r="N51" s="3" t="str">
        <f t="shared" si="9"/>
        <v>00603341aB</v>
      </c>
    </row>
    <row r="52" spans="1:14" x14ac:dyDescent="0.2">
      <c r="A52" s="198" t="s">
        <v>776</v>
      </c>
      <c r="B52" s="204" t="str">
        <f>VLOOKUP(A52,Adr!A:B,2,FALSE)</f>
        <v>SLOVENSKÝ STRELECKÝ ZVÄZ</v>
      </c>
      <c r="C52" s="196" t="s">
        <v>1493</v>
      </c>
      <c r="D52" s="288">
        <v>10000</v>
      </c>
      <c r="E52" s="230">
        <v>0</v>
      </c>
      <c r="F52" s="166" t="s">
        <v>338</v>
      </c>
      <c r="G52" s="169" t="s">
        <v>319</v>
      </c>
      <c r="H52" s="169" t="s">
        <v>1489</v>
      </c>
      <c r="I52" s="192" t="str">
        <f t="shared" si="5"/>
        <v>00603341a</v>
      </c>
      <c r="J52" s="167" t="str">
        <f t="shared" si="6"/>
        <v>00603341026 02</v>
      </c>
      <c r="K52" s="5" t="s">
        <v>1149</v>
      </c>
      <c r="L52" s="167" t="str">
        <f t="shared" si="7"/>
        <v>00603341026 02K</v>
      </c>
      <c r="M52" s="5" t="str">
        <f t="shared" si="8"/>
        <v>SLOVENSKÝ STRELECKÝ ZVÄZaKstreľba - kapitálové transfery</v>
      </c>
      <c r="N52" s="3" t="str">
        <f t="shared" si="9"/>
        <v>00603341aK</v>
      </c>
    </row>
    <row r="53" spans="1:14" x14ac:dyDescent="0.2">
      <c r="A53" s="198" t="s">
        <v>785</v>
      </c>
      <c r="B53" s="204" t="str">
        <f>VLOOKUP(A53,Adr!A:B,2,FALSE)</f>
        <v>Slovenský šachový zväz</v>
      </c>
      <c r="C53" s="169" t="s">
        <v>1150</v>
      </c>
      <c r="D53" s="289">
        <v>285166</v>
      </c>
      <c r="E53" s="173">
        <v>0</v>
      </c>
      <c r="F53" s="166" t="s">
        <v>338</v>
      </c>
      <c r="G53" s="169" t="s">
        <v>319</v>
      </c>
      <c r="H53" s="169" t="s">
        <v>1057</v>
      </c>
      <c r="I53" s="192" t="str">
        <f t="shared" si="5"/>
        <v>17310571a</v>
      </c>
      <c r="J53" s="167" t="str">
        <f t="shared" si="6"/>
        <v>17310571026 02</v>
      </c>
      <c r="K53" s="5" t="s">
        <v>1151</v>
      </c>
      <c r="L53" s="167" t="str">
        <f t="shared" si="7"/>
        <v>17310571026 02B</v>
      </c>
      <c r="M53" s="5" t="str">
        <f t="shared" si="8"/>
        <v>Slovenský šachový zväzaBšach - bežné transfery</v>
      </c>
      <c r="N53" s="3" t="str">
        <f t="shared" si="9"/>
        <v>17310571aB</v>
      </c>
    </row>
    <row r="54" spans="1:14" x14ac:dyDescent="0.2">
      <c r="A54" s="166" t="s">
        <v>795</v>
      </c>
      <c r="B54" s="204" t="str">
        <f>VLOOKUP(A54,Adr!A:B,2,FALSE)</f>
        <v>Slovenský šermiarsky zväz</v>
      </c>
      <c r="C54" s="196" t="s">
        <v>1152</v>
      </c>
      <c r="D54" s="290">
        <v>73400</v>
      </c>
      <c r="E54" s="230">
        <v>0</v>
      </c>
      <c r="F54" s="166" t="s">
        <v>338</v>
      </c>
      <c r="G54" s="169" t="s">
        <v>319</v>
      </c>
      <c r="H54" s="169" t="s">
        <v>1057</v>
      </c>
      <c r="I54" s="192" t="str">
        <f t="shared" si="5"/>
        <v>30806437a</v>
      </c>
      <c r="J54" s="167" t="str">
        <f t="shared" si="6"/>
        <v>30806437026 02</v>
      </c>
      <c r="K54" s="5" t="s">
        <v>1153</v>
      </c>
      <c r="L54" s="167" t="str">
        <f t="shared" si="7"/>
        <v>30806437026 02B</v>
      </c>
      <c r="M54" s="5" t="str">
        <f t="shared" si="8"/>
        <v>Slovenský šermiarsky zväzaBšerm - bežné transfery</v>
      </c>
      <c r="N54" s="3" t="str">
        <f t="shared" si="9"/>
        <v>30806437aB</v>
      </c>
    </row>
    <row r="55" spans="1:14" x14ac:dyDescent="0.2">
      <c r="A55" s="202" t="s">
        <v>803</v>
      </c>
      <c r="B55" s="204" t="str">
        <f>VLOOKUP(A55,Adr!A:B,2,FALSE)</f>
        <v>Slovenský tenisový zväz</v>
      </c>
      <c r="C55" s="185" t="s">
        <v>1154</v>
      </c>
      <c r="D55" s="288">
        <v>2366098</v>
      </c>
      <c r="E55" s="173">
        <v>0</v>
      </c>
      <c r="F55" s="166" t="s">
        <v>338</v>
      </c>
      <c r="G55" s="169" t="s">
        <v>319</v>
      </c>
      <c r="H55" s="169" t="s">
        <v>1057</v>
      </c>
      <c r="I55" s="192" t="str">
        <f t="shared" si="5"/>
        <v>30811384a</v>
      </c>
      <c r="J55" s="167" t="str">
        <f t="shared" si="6"/>
        <v>30811384026 02</v>
      </c>
      <c r="K55" s="5" t="s">
        <v>1155</v>
      </c>
      <c r="L55" s="167" t="str">
        <f t="shared" si="7"/>
        <v>30811384026 02B</v>
      </c>
      <c r="M55" s="5" t="str">
        <f t="shared" si="8"/>
        <v>Slovenský tenisový zväzaBtenis - bežné transfery</v>
      </c>
      <c r="N55" s="3" t="str">
        <f t="shared" si="9"/>
        <v>30811384aB</v>
      </c>
    </row>
    <row r="56" spans="1:14" x14ac:dyDescent="0.2">
      <c r="A56" s="178" t="s">
        <v>811</v>
      </c>
      <c r="B56" s="204" t="str">
        <f>VLOOKUP(A56,Adr!A:B,2,FALSE)</f>
        <v>Slovenský veslársky zväz</v>
      </c>
      <c r="C56" s="185" t="s">
        <v>1156</v>
      </c>
      <c r="D56" s="288">
        <v>35552</v>
      </c>
      <c r="E56" s="230">
        <v>0</v>
      </c>
      <c r="F56" s="166" t="s">
        <v>338</v>
      </c>
      <c r="G56" s="169" t="s">
        <v>319</v>
      </c>
      <c r="H56" s="169" t="s">
        <v>1057</v>
      </c>
      <c r="I56" s="192" t="str">
        <f t="shared" si="5"/>
        <v>00688304a</v>
      </c>
      <c r="J56" s="167" t="str">
        <f t="shared" si="6"/>
        <v>00688304026 02</v>
      </c>
      <c r="K56" s="5" t="s">
        <v>1157</v>
      </c>
      <c r="L56" s="167" t="str">
        <f t="shared" si="7"/>
        <v>00688304026 02B</v>
      </c>
      <c r="M56" s="5" t="str">
        <f t="shared" si="8"/>
        <v>Slovenský veslársky zväzaBveslovanie - bežné transfery</v>
      </c>
      <c r="N56" s="3" t="str">
        <f t="shared" si="9"/>
        <v>00688304aB</v>
      </c>
    </row>
    <row r="57" spans="1:14" x14ac:dyDescent="0.2">
      <c r="A57" s="198" t="s">
        <v>820</v>
      </c>
      <c r="B57" s="204" t="str">
        <f>VLOOKUP(A57,Adr!A:B,2,FALSE)</f>
        <v>SLOVENSKÝ ZÁPASNÍCKY ZVÄZ</v>
      </c>
      <c r="C57" s="169" t="s">
        <v>1158</v>
      </c>
      <c r="D57" s="290">
        <v>173268</v>
      </c>
      <c r="E57" s="173">
        <v>0</v>
      </c>
      <c r="F57" s="166" t="s">
        <v>338</v>
      </c>
      <c r="G57" s="169" t="s">
        <v>319</v>
      </c>
      <c r="H57" s="169" t="s">
        <v>1057</v>
      </c>
      <c r="I57" s="192" t="str">
        <f t="shared" si="5"/>
        <v>31791981a</v>
      </c>
      <c r="J57" s="167" t="str">
        <f t="shared" si="6"/>
        <v>31791981026 02</v>
      </c>
      <c r="K57" s="5" t="s">
        <v>1159</v>
      </c>
      <c r="L57" s="167" t="str">
        <f t="shared" si="7"/>
        <v>31791981026 02B</v>
      </c>
      <c r="M57" s="5" t="str">
        <f t="shared" si="8"/>
        <v>SLOVENSKÝ ZÁPASNÍCKY ZVÄZaBzápasenie - bežné transfery</v>
      </c>
      <c r="N57" s="3" t="str">
        <f t="shared" si="9"/>
        <v>31791981aB</v>
      </c>
    </row>
    <row r="58" spans="1:14" x14ac:dyDescent="0.2">
      <c r="A58" s="198" t="s">
        <v>827</v>
      </c>
      <c r="B58" s="204" t="str">
        <f>VLOOKUP(A58,Adr!A:B,2,FALSE)</f>
        <v>Slovenský zväz bedmintonu</v>
      </c>
      <c r="C58" s="185" t="s">
        <v>1160</v>
      </c>
      <c r="D58" s="289">
        <v>239696</v>
      </c>
      <c r="E58" s="230">
        <v>0</v>
      </c>
      <c r="F58" s="166" t="s">
        <v>338</v>
      </c>
      <c r="G58" s="169" t="s">
        <v>319</v>
      </c>
      <c r="H58" s="169" t="s">
        <v>1057</v>
      </c>
      <c r="I58" s="192" t="str">
        <f t="shared" si="5"/>
        <v>30811546a</v>
      </c>
      <c r="J58" s="167" t="str">
        <f t="shared" si="6"/>
        <v>30811546026 02</v>
      </c>
      <c r="K58" s="5" t="s">
        <v>1161</v>
      </c>
      <c r="L58" s="167" t="str">
        <f t="shared" si="7"/>
        <v>30811546026 02B</v>
      </c>
      <c r="M58" s="5" t="str">
        <f t="shared" si="8"/>
        <v>Slovenský zväz bedmintonuaBbedminton - bežné transfery</v>
      </c>
      <c r="N58" s="3" t="str">
        <f t="shared" si="9"/>
        <v>30811546aB</v>
      </c>
    </row>
    <row r="59" spans="1:14" x14ac:dyDescent="0.2">
      <c r="A59" s="182" t="s">
        <v>836</v>
      </c>
      <c r="B59" s="204" t="str">
        <f>VLOOKUP(A59,Adr!A:B,2,FALSE)</f>
        <v>Slovenský zväz biatlonu</v>
      </c>
      <c r="C59" s="185" t="s">
        <v>1162</v>
      </c>
      <c r="D59" s="288">
        <v>246030</v>
      </c>
      <c r="E59" s="173">
        <v>0</v>
      </c>
      <c r="F59" s="166" t="s">
        <v>338</v>
      </c>
      <c r="G59" s="169" t="s">
        <v>319</v>
      </c>
      <c r="H59" s="169" t="s">
        <v>1057</v>
      </c>
      <c r="I59" s="192" t="str">
        <f t="shared" si="5"/>
        <v>35656743a</v>
      </c>
      <c r="J59" s="167" t="str">
        <f t="shared" si="6"/>
        <v>35656743026 02</v>
      </c>
      <c r="K59" s="5" t="s">
        <v>1163</v>
      </c>
      <c r="L59" s="167" t="str">
        <f t="shared" si="7"/>
        <v>35656743026 02B</v>
      </c>
      <c r="M59" s="5" t="str">
        <f t="shared" si="8"/>
        <v>Slovenský zväz biatlonuaBbiatlon - bežné transfery</v>
      </c>
      <c r="N59" s="3" t="str">
        <f t="shared" si="9"/>
        <v>35656743aB</v>
      </c>
    </row>
    <row r="60" spans="1:14" x14ac:dyDescent="0.2">
      <c r="A60" s="182" t="s">
        <v>836</v>
      </c>
      <c r="B60" s="204" t="str">
        <f>VLOOKUP(A60,Adr!A:B,2,FALSE)</f>
        <v>Slovenský zväz biatlonu</v>
      </c>
      <c r="C60" s="185" t="s">
        <v>1494</v>
      </c>
      <c r="D60" s="288">
        <v>76600</v>
      </c>
      <c r="E60" s="230">
        <v>0</v>
      </c>
      <c r="F60" s="166" t="s">
        <v>338</v>
      </c>
      <c r="G60" s="169" t="s">
        <v>319</v>
      </c>
      <c r="H60" s="169" t="s">
        <v>1489</v>
      </c>
      <c r="I60" s="192" t="str">
        <f t="shared" si="5"/>
        <v>35656743a</v>
      </c>
      <c r="J60" s="167" t="str">
        <f t="shared" si="6"/>
        <v>35656743026 02</v>
      </c>
      <c r="K60" s="5" t="s">
        <v>1163</v>
      </c>
      <c r="L60" s="167" t="str">
        <f t="shared" si="7"/>
        <v>35656743026 02K</v>
      </c>
      <c r="M60" s="5" t="str">
        <f t="shared" si="8"/>
        <v>Slovenský zväz biatlonuaKbiatlon - kapitálové transfery</v>
      </c>
      <c r="N60" s="3" t="str">
        <f t="shared" si="9"/>
        <v>35656743aK</v>
      </c>
    </row>
    <row r="61" spans="1:14" x14ac:dyDescent="0.2">
      <c r="A61" s="166" t="s">
        <v>845</v>
      </c>
      <c r="B61" s="204" t="str">
        <f>VLOOKUP(A61,Adr!A:B,2,FALSE)</f>
        <v>Slovenský zväz bobistov</v>
      </c>
      <c r="C61" s="196" t="s">
        <v>1164</v>
      </c>
      <c r="D61" s="288">
        <v>36270</v>
      </c>
      <c r="E61" s="173">
        <v>0</v>
      </c>
      <c r="F61" s="166" t="s">
        <v>338</v>
      </c>
      <c r="G61" s="169" t="s">
        <v>319</v>
      </c>
      <c r="H61" s="169" t="s">
        <v>1057</v>
      </c>
      <c r="I61" s="192" t="str">
        <f t="shared" si="5"/>
        <v>36067580a</v>
      </c>
      <c r="J61" s="167" t="str">
        <f t="shared" si="6"/>
        <v>36067580026 02</v>
      </c>
      <c r="K61" s="5" t="s">
        <v>1165</v>
      </c>
      <c r="L61" s="167" t="str">
        <f t="shared" si="7"/>
        <v>36067580026 02B</v>
      </c>
      <c r="M61" s="5" t="str">
        <f t="shared" si="8"/>
        <v>Slovenský zväz bobistovaBboby a skeleton - bežné transfery</v>
      </c>
      <c r="N61" s="3" t="str">
        <f t="shared" si="9"/>
        <v>36067580aB</v>
      </c>
    </row>
    <row r="62" spans="1:14" x14ac:dyDescent="0.2">
      <c r="A62" s="202" t="s">
        <v>854</v>
      </c>
      <c r="B62" s="204" t="str">
        <f>VLOOKUP(A62,Adr!A:B,2,FALSE)</f>
        <v>Slovenský zväz cyklistiky</v>
      </c>
      <c r="C62" s="185" t="s">
        <v>1166</v>
      </c>
      <c r="D62" s="290">
        <v>1259216</v>
      </c>
      <c r="E62" s="230">
        <v>0</v>
      </c>
      <c r="F62" s="166" t="s">
        <v>338</v>
      </c>
      <c r="G62" s="169" t="s">
        <v>319</v>
      </c>
      <c r="H62" s="169" t="s">
        <v>1057</v>
      </c>
      <c r="I62" s="192" t="str">
        <f t="shared" si="5"/>
        <v>00684112a</v>
      </c>
      <c r="J62" s="167" t="str">
        <f t="shared" si="6"/>
        <v>00684112026 02</v>
      </c>
      <c r="K62" s="5" t="s">
        <v>1167</v>
      </c>
      <c r="L62" s="167" t="str">
        <f t="shared" si="7"/>
        <v>00684112026 02B</v>
      </c>
      <c r="M62" s="5" t="str">
        <f t="shared" si="8"/>
        <v>Slovenský zväz cyklistikyaBcyklistika - bežné transfery</v>
      </c>
      <c r="N62" s="3" t="str">
        <f t="shared" si="9"/>
        <v>00684112aB</v>
      </c>
    </row>
    <row r="63" spans="1:14" x14ac:dyDescent="0.2">
      <c r="A63" s="202" t="s">
        <v>863</v>
      </c>
      <c r="B63" s="204" t="str">
        <f>VLOOKUP(A63,Adr!A:B,2,FALSE)</f>
        <v>Slovenský zväz dráhového golfu</v>
      </c>
      <c r="C63" s="185" t="s">
        <v>1168</v>
      </c>
      <c r="D63" s="290">
        <v>17224</v>
      </c>
      <c r="E63" s="173">
        <v>0</v>
      </c>
      <c r="F63" s="166" t="s">
        <v>338</v>
      </c>
      <c r="G63" s="169" t="s">
        <v>319</v>
      </c>
      <c r="H63" s="169" t="s">
        <v>1057</v>
      </c>
      <c r="I63" s="192" t="str">
        <f t="shared" si="5"/>
        <v>31806431a</v>
      </c>
      <c r="J63" s="167" t="str">
        <f t="shared" si="6"/>
        <v>31806431026 02</v>
      </c>
      <c r="K63" s="5" t="s">
        <v>1169</v>
      </c>
      <c r="L63" s="167" t="str">
        <f t="shared" si="7"/>
        <v>31806431026 02B</v>
      </c>
      <c r="M63" s="5" t="str">
        <f t="shared" si="8"/>
        <v>Slovenský zväz dráhového golfuaBdráhový golf - bežné transfery</v>
      </c>
      <c r="N63" s="3" t="str">
        <f t="shared" si="9"/>
        <v>31806431aB</v>
      </c>
    </row>
    <row r="64" spans="1:14" x14ac:dyDescent="0.2">
      <c r="A64" s="198" t="s">
        <v>870</v>
      </c>
      <c r="B64" s="204" t="str">
        <f>VLOOKUP(A64,Adr!A:B,2,FALSE)</f>
        <v>Slovenský zväz florbalu</v>
      </c>
      <c r="C64" s="169" t="s">
        <v>1170</v>
      </c>
      <c r="D64" s="290">
        <v>463736</v>
      </c>
      <c r="E64" s="230">
        <v>0</v>
      </c>
      <c r="F64" s="166" t="s">
        <v>338</v>
      </c>
      <c r="G64" s="169" t="s">
        <v>319</v>
      </c>
      <c r="H64" s="169" t="s">
        <v>1057</v>
      </c>
      <c r="I64" s="192" t="str">
        <f t="shared" si="5"/>
        <v>31795421a</v>
      </c>
      <c r="J64" s="167" t="str">
        <f t="shared" si="6"/>
        <v>31795421026 02</v>
      </c>
      <c r="K64" s="5" t="s">
        <v>1171</v>
      </c>
      <c r="L64" s="167" t="str">
        <f t="shared" si="7"/>
        <v>31795421026 02B</v>
      </c>
      <c r="M64" s="5" t="str">
        <f t="shared" si="8"/>
        <v>Slovenský zväz florbaluaBflorbal - bežné transfery</v>
      </c>
      <c r="N64" s="3" t="str">
        <f t="shared" si="9"/>
        <v>31795421aB</v>
      </c>
    </row>
    <row r="65" spans="1:14" x14ac:dyDescent="0.2">
      <c r="A65" s="166" t="s">
        <v>877</v>
      </c>
      <c r="B65" s="204" t="str">
        <f>VLOOKUP(A65,Adr!A:B,2,FALSE)</f>
        <v>Slovenský zväz hádzanej</v>
      </c>
      <c r="C65" s="169" t="s">
        <v>1172</v>
      </c>
      <c r="D65" s="289">
        <v>1127740</v>
      </c>
      <c r="E65" s="173">
        <v>0</v>
      </c>
      <c r="F65" s="166" t="s">
        <v>338</v>
      </c>
      <c r="G65" s="169" t="s">
        <v>319</v>
      </c>
      <c r="H65" s="169" t="s">
        <v>1057</v>
      </c>
      <c r="I65" s="192" t="str">
        <f t="shared" si="5"/>
        <v>30774772a</v>
      </c>
      <c r="J65" s="167" t="str">
        <f t="shared" si="6"/>
        <v>30774772026 02</v>
      </c>
      <c r="K65" s="5" t="s">
        <v>1173</v>
      </c>
      <c r="L65" s="167" t="str">
        <f t="shared" si="7"/>
        <v>30774772026 02B</v>
      </c>
      <c r="M65" s="5" t="str">
        <f t="shared" si="8"/>
        <v>Slovenský zväz hádzanejaBhádzaná - bežné transfery</v>
      </c>
      <c r="N65" s="3" t="str">
        <f t="shared" si="9"/>
        <v>30774772aB</v>
      </c>
    </row>
    <row r="66" spans="1:14" x14ac:dyDescent="0.2">
      <c r="A66" s="166" t="s">
        <v>884</v>
      </c>
      <c r="B66" s="204" t="str">
        <f>VLOOKUP(A66,Adr!A:B,2,FALSE)</f>
        <v>Slovenský zväz jachtingu</v>
      </c>
      <c r="C66" s="185" t="s">
        <v>1174</v>
      </c>
      <c r="D66" s="290">
        <v>45922</v>
      </c>
      <c r="E66" s="230">
        <v>0</v>
      </c>
      <c r="F66" s="166" t="s">
        <v>338</v>
      </c>
      <c r="G66" s="169" t="s">
        <v>319</v>
      </c>
      <c r="H66" s="169" t="s">
        <v>1057</v>
      </c>
      <c r="I66" s="192" t="str">
        <f t="shared" si="5"/>
        <v>30793211a</v>
      </c>
      <c r="J66" s="167" t="str">
        <f t="shared" si="6"/>
        <v>30793211026 02</v>
      </c>
      <c r="K66" s="5" t="s">
        <v>1175</v>
      </c>
      <c r="L66" s="167" t="str">
        <f t="shared" si="7"/>
        <v>30793211026 02B</v>
      </c>
      <c r="M66" s="5" t="str">
        <f t="shared" si="8"/>
        <v>Slovenský zväz jachtinguaBjachting - bežné transfery</v>
      </c>
      <c r="N66" s="3" t="str">
        <f t="shared" si="9"/>
        <v>30793211aB</v>
      </c>
    </row>
    <row r="67" spans="1:14" x14ac:dyDescent="0.2">
      <c r="A67" s="178" t="s">
        <v>891</v>
      </c>
      <c r="B67" s="204" t="str">
        <f>VLOOKUP(A67,Adr!A:B,2,FALSE)</f>
        <v>Slovenský zväz Judo</v>
      </c>
      <c r="C67" s="196" t="s">
        <v>1176</v>
      </c>
      <c r="D67" s="288">
        <v>129672</v>
      </c>
      <c r="E67" s="173">
        <v>0</v>
      </c>
      <c r="F67" s="166" t="s">
        <v>338</v>
      </c>
      <c r="G67" s="169" t="s">
        <v>319</v>
      </c>
      <c r="H67" s="169" t="s">
        <v>1057</v>
      </c>
      <c r="I67" s="192" t="str">
        <f t="shared" si="5"/>
        <v>17308518a</v>
      </c>
      <c r="J67" s="167" t="str">
        <f t="shared" si="6"/>
        <v>17308518026 02</v>
      </c>
      <c r="K67" s="5" t="s">
        <v>1177</v>
      </c>
      <c r="L67" s="167" t="str">
        <f t="shared" si="7"/>
        <v>17308518026 02B</v>
      </c>
      <c r="M67" s="5" t="str">
        <f t="shared" si="8"/>
        <v>Slovenský zväz JudoaBjudo - bežné transfery</v>
      </c>
      <c r="N67" s="3" t="str">
        <f t="shared" si="9"/>
        <v>17308518aB</v>
      </c>
    </row>
    <row r="68" spans="1:14" x14ac:dyDescent="0.2">
      <c r="A68" s="202" t="s">
        <v>898</v>
      </c>
      <c r="B68" s="204" t="str">
        <f>VLOOKUP(A68,Adr!A:B,2,FALSE)</f>
        <v>Slovenský Zväz Karate</v>
      </c>
      <c r="C68" s="196" t="s">
        <v>1178</v>
      </c>
      <c r="D68" s="290">
        <v>480058</v>
      </c>
      <c r="E68" s="230">
        <v>0</v>
      </c>
      <c r="F68" s="166" t="s">
        <v>338</v>
      </c>
      <c r="G68" s="169" t="s">
        <v>319</v>
      </c>
      <c r="H68" s="169" t="s">
        <v>1057</v>
      </c>
      <c r="I68" s="192" t="str">
        <f t="shared" si="5"/>
        <v>30811571a</v>
      </c>
      <c r="J68" s="167" t="str">
        <f t="shared" si="6"/>
        <v>30811571026 02</v>
      </c>
      <c r="K68" s="5" t="s">
        <v>1179</v>
      </c>
      <c r="L68" s="167" t="str">
        <f t="shared" si="7"/>
        <v>30811571026 02B</v>
      </c>
      <c r="M68" s="5" t="str">
        <f t="shared" si="8"/>
        <v>Slovenský Zväz KarateaBkarate - bežné transfery</v>
      </c>
      <c r="N68" s="3" t="str">
        <f t="shared" si="9"/>
        <v>30811571aB</v>
      </c>
    </row>
    <row r="69" spans="1:14" x14ac:dyDescent="0.2">
      <c r="A69" s="202" t="s">
        <v>898</v>
      </c>
      <c r="B69" s="204" t="str">
        <f>VLOOKUP(A69,Adr!A:B,2,FALSE)</f>
        <v>Slovenský Zväz Karate</v>
      </c>
      <c r="C69" s="196" t="s">
        <v>1495</v>
      </c>
      <c r="D69" s="290">
        <v>30000</v>
      </c>
      <c r="E69" s="173">
        <v>0</v>
      </c>
      <c r="F69" s="166" t="s">
        <v>338</v>
      </c>
      <c r="G69" s="169" t="s">
        <v>319</v>
      </c>
      <c r="H69" s="169" t="s">
        <v>1489</v>
      </c>
      <c r="I69" s="192" t="str">
        <f t="shared" si="5"/>
        <v>30811571a</v>
      </c>
      <c r="J69" s="167" t="str">
        <f t="shared" si="6"/>
        <v>30811571026 02</v>
      </c>
      <c r="K69" s="5" t="s">
        <v>1179</v>
      </c>
      <c r="L69" s="167" t="str">
        <f t="shared" si="7"/>
        <v>30811571026 02K</v>
      </c>
      <c r="M69" s="5" t="str">
        <f t="shared" si="8"/>
        <v>Slovenský Zväz KarateaKkarate - kapitálové transfery</v>
      </c>
      <c r="N69" s="3" t="str">
        <f t="shared" si="9"/>
        <v>30811571aK</v>
      </c>
    </row>
    <row r="70" spans="1:14" x14ac:dyDescent="0.2">
      <c r="A70" s="198" t="s">
        <v>905</v>
      </c>
      <c r="B70" s="204" t="str">
        <f>VLOOKUP(A70,Adr!A:B,2,FALSE)</f>
        <v>Slovenský zväz kickboxu</v>
      </c>
      <c r="C70" s="185" t="s">
        <v>1180</v>
      </c>
      <c r="D70" s="290">
        <v>77606</v>
      </c>
      <c r="E70" s="230">
        <v>0</v>
      </c>
      <c r="F70" s="166" t="s">
        <v>338</v>
      </c>
      <c r="G70" s="169" t="s">
        <v>319</v>
      </c>
      <c r="H70" s="169" t="s">
        <v>1057</v>
      </c>
      <c r="I70" s="192" t="str">
        <f t="shared" si="5"/>
        <v>31119247a</v>
      </c>
      <c r="J70" s="167" t="str">
        <f t="shared" si="6"/>
        <v>31119247026 02</v>
      </c>
      <c r="K70" s="5" t="s">
        <v>1181</v>
      </c>
      <c r="L70" s="167" t="str">
        <f t="shared" si="7"/>
        <v>31119247026 02B</v>
      </c>
      <c r="M70" s="5" t="str">
        <f t="shared" si="8"/>
        <v>Slovenský zväz kickboxuaBkickbox - bežné transfery</v>
      </c>
      <c r="N70" s="3" t="str">
        <f t="shared" si="9"/>
        <v>31119247aB</v>
      </c>
    </row>
    <row r="71" spans="1:14" x14ac:dyDescent="0.2">
      <c r="A71" s="166" t="s">
        <v>910</v>
      </c>
      <c r="B71" s="204" t="str">
        <f>VLOOKUP(A71,Adr!A:B,2,FALSE)</f>
        <v>Slovenský zväz ľadového hokeja</v>
      </c>
      <c r="C71" s="196" t="s">
        <v>1182</v>
      </c>
      <c r="D71" s="288">
        <v>5031908</v>
      </c>
      <c r="E71" s="173">
        <v>0</v>
      </c>
      <c r="F71" s="166" t="s">
        <v>338</v>
      </c>
      <c r="G71" s="169" t="s">
        <v>319</v>
      </c>
      <c r="H71" s="169" t="s">
        <v>1057</v>
      </c>
      <c r="I71" s="192" t="str">
        <f t="shared" si="5"/>
        <v>30845386a</v>
      </c>
      <c r="J71" s="167" t="str">
        <f t="shared" si="6"/>
        <v>30845386026 02</v>
      </c>
      <c r="K71" s="5" t="s">
        <v>1183</v>
      </c>
      <c r="L71" s="167" t="str">
        <f t="shared" si="7"/>
        <v>30845386026 02B</v>
      </c>
      <c r="M71" s="5" t="str">
        <f t="shared" si="8"/>
        <v>Slovenský zväz ľadového hokejaaBľadový hokej - bežné transfery</v>
      </c>
      <c r="N71" s="3" t="str">
        <f t="shared" si="9"/>
        <v>30845386aB</v>
      </c>
    </row>
    <row r="72" spans="1:14" x14ac:dyDescent="0.2">
      <c r="A72" s="166" t="s">
        <v>910</v>
      </c>
      <c r="B72" s="204" t="str">
        <f>VLOOKUP(A72,Adr!A:B,2,FALSE)</f>
        <v>Slovenský zväz ľadového hokeja</v>
      </c>
      <c r="C72" s="196" t="s">
        <v>1496</v>
      </c>
      <c r="D72" s="288">
        <v>100000</v>
      </c>
      <c r="E72" s="230">
        <v>0</v>
      </c>
      <c r="F72" s="166" t="s">
        <v>338</v>
      </c>
      <c r="G72" s="169" t="s">
        <v>319</v>
      </c>
      <c r="H72" s="169" t="s">
        <v>1489</v>
      </c>
      <c r="I72" s="192" t="str">
        <f t="shared" si="5"/>
        <v>30845386a</v>
      </c>
      <c r="J72" s="167" t="str">
        <f t="shared" si="6"/>
        <v>30845386026 02</v>
      </c>
      <c r="K72" s="5" t="s">
        <v>1183</v>
      </c>
      <c r="L72" s="167" t="str">
        <f t="shared" si="7"/>
        <v>30845386026 02K</v>
      </c>
      <c r="M72" s="5" t="str">
        <f t="shared" si="8"/>
        <v>Slovenský zväz ľadového hokejaaKľadový hokej - kapitálové transfery</v>
      </c>
      <c r="N72" s="3" t="str">
        <f t="shared" si="9"/>
        <v>30845386aK</v>
      </c>
    </row>
    <row r="73" spans="1:14" x14ac:dyDescent="0.2">
      <c r="A73" s="182" t="s">
        <v>918</v>
      </c>
      <c r="B73" s="204" t="str">
        <f>VLOOKUP(A73,Adr!A:B,2,FALSE)</f>
        <v>Slovenský zväz moderného päťboja</v>
      </c>
      <c r="C73" s="185" t="s">
        <v>1184</v>
      </c>
      <c r="D73" s="290">
        <v>55488</v>
      </c>
      <c r="E73" s="173">
        <v>0</v>
      </c>
      <c r="F73" s="166" t="s">
        <v>338</v>
      </c>
      <c r="G73" s="169" t="s">
        <v>319</v>
      </c>
      <c r="H73" s="169" t="s">
        <v>1057</v>
      </c>
      <c r="I73" s="192" t="str">
        <f t="shared" si="5"/>
        <v>30788714a</v>
      </c>
      <c r="J73" s="167" t="str">
        <f t="shared" si="6"/>
        <v>30788714026 02</v>
      </c>
      <c r="K73" s="5" t="s">
        <v>1185</v>
      </c>
      <c r="L73" s="167" t="str">
        <f t="shared" si="7"/>
        <v>30788714026 02B</v>
      </c>
      <c r="M73" s="5" t="str">
        <f t="shared" si="8"/>
        <v>Slovenský zväz moderného päťbojaaBmoderný päťboj - bežné transfery</v>
      </c>
      <c r="N73" s="3" t="str">
        <f t="shared" si="9"/>
        <v>30788714aB</v>
      </c>
    </row>
    <row r="74" spans="1:14" x14ac:dyDescent="0.2">
      <c r="A74" s="202" t="s">
        <v>925</v>
      </c>
      <c r="B74" s="204" t="str">
        <f>VLOOKUP(A74,Adr!A:B,2,FALSE)</f>
        <v>Slovenský zväz orientačných športov</v>
      </c>
      <c r="C74" s="185" t="s">
        <v>1186</v>
      </c>
      <c r="D74" s="288">
        <v>27202</v>
      </c>
      <c r="E74" s="230">
        <v>0</v>
      </c>
      <c r="F74" s="166" t="s">
        <v>338</v>
      </c>
      <c r="G74" s="169" t="s">
        <v>319</v>
      </c>
      <c r="H74" s="169" t="s">
        <v>1057</v>
      </c>
      <c r="I74" s="192" t="str">
        <f t="shared" si="5"/>
        <v>30806518a</v>
      </c>
      <c r="J74" s="167" t="str">
        <f t="shared" si="6"/>
        <v>30806518026 02</v>
      </c>
      <c r="K74" s="5" t="s">
        <v>1187</v>
      </c>
      <c r="L74" s="167" t="str">
        <f t="shared" si="7"/>
        <v>30806518026 02B</v>
      </c>
      <c r="M74" s="5" t="str">
        <f t="shared" si="8"/>
        <v>Slovenský zväz orientačných športovaBorientačné športy - bežné transfery</v>
      </c>
      <c r="N74" s="3" t="str">
        <f t="shared" si="9"/>
        <v>30806518aB</v>
      </c>
    </row>
    <row r="75" spans="1:14" x14ac:dyDescent="0.2">
      <c r="A75" s="182" t="s">
        <v>932</v>
      </c>
      <c r="B75" s="204" t="str">
        <f>VLOOKUP(A75,Adr!A:B,2,FALSE)</f>
        <v>Slovenský zväz pozemného hokeja</v>
      </c>
      <c r="C75" s="185" t="s">
        <v>1188</v>
      </c>
      <c r="D75" s="288">
        <v>66394</v>
      </c>
      <c r="E75" s="173">
        <v>0</v>
      </c>
      <c r="F75" s="166" t="s">
        <v>338</v>
      </c>
      <c r="G75" s="169" t="s">
        <v>319</v>
      </c>
      <c r="H75" s="169" t="s">
        <v>1057</v>
      </c>
      <c r="I75" s="192" t="str">
        <f t="shared" si="5"/>
        <v>31751075a</v>
      </c>
      <c r="J75" s="167" t="str">
        <f t="shared" si="6"/>
        <v>31751075026 02</v>
      </c>
      <c r="K75" s="5" t="s">
        <v>1189</v>
      </c>
      <c r="L75" s="167" t="str">
        <f t="shared" si="7"/>
        <v>31751075026 02B</v>
      </c>
      <c r="M75" s="5" t="str">
        <f t="shared" si="8"/>
        <v>Slovenský zväz pozemného hokejaaBpozemný hokej - bežné transfery</v>
      </c>
      <c r="N75" s="3" t="str">
        <f t="shared" si="9"/>
        <v>31751075aB</v>
      </c>
    </row>
    <row r="76" spans="1:14" x14ac:dyDescent="0.2">
      <c r="A76" s="182" t="s">
        <v>932</v>
      </c>
      <c r="B76" s="204" t="str">
        <f>VLOOKUP(A76,Adr!A:B,2,FALSE)</f>
        <v>Slovenský zväz pozemného hokeja</v>
      </c>
      <c r="C76" s="185" t="s">
        <v>1497</v>
      </c>
      <c r="D76" s="288">
        <v>10000</v>
      </c>
      <c r="E76" s="230">
        <v>0</v>
      </c>
      <c r="F76" s="166" t="s">
        <v>338</v>
      </c>
      <c r="G76" s="169" t="s">
        <v>319</v>
      </c>
      <c r="H76" s="169" t="s">
        <v>1489</v>
      </c>
      <c r="I76" s="192" t="str">
        <f t="shared" si="5"/>
        <v>31751075a</v>
      </c>
      <c r="J76" s="167" t="str">
        <f t="shared" si="6"/>
        <v>31751075026 02</v>
      </c>
      <c r="K76" s="5" t="s">
        <v>1189</v>
      </c>
      <c r="L76" s="167" t="str">
        <f t="shared" si="7"/>
        <v>31751075026 02K</v>
      </c>
      <c r="M76" s="5" t="str">
        <f t="shared" si="8"/>
        <v>Slovenský zväz pozemného hokejaaKpozemný hokej - kapitálové transfery</v>
      </c>
      <c r="N76" s="3" t="str">
        <f t="shared" si="9"/>
        <v>31751075aK</v>
      </c>
    </row>
    <row r="77" spans="1:14" x14ac:dyDescent="0.2">
      <c r="A77" s="202" t="s">
        <v>940</v>
      </c>
      <c r="B77" s="204" t="str">
        <f>VLOOKUP(A77,Adr!A:B,2,FALSE)</f>
        <v>Slovenský zväz psích záprahov</v>
      </c>
      <c r="C77" s="185" t="s">
        <v>1190</v>
      </c>
      <c r="D77" s="288">
        <v>19554</v>
      </c>
      <c r="E77" s="173">
        <v>0</v>
      </c>
      <c r="F77" s="166" t="s">
        <v>338</v>
      </c>
      <c r="G77" s="169" t="s">
        <v>319</v>
      </c>
      <c r="H77" s="169" t="s">
        <v>1057</v>
      </c>
      <c r="I77" s="192" t="str">
        <f t="shared" si="5"/>
        <v>37818058a</v>
      </c>
      <c r="J77" s="167" t="str">
        <f t="shared" si="6"/>
        <v>37818058026 02</v>
      </c>
      <c r="K77" s="5" t="s">
        <v>1191</v>
      </c>
      <c r="L77" s="167" t="str">
        <f t="shared" si="7"/>
        <v>37818058026 02B</v>
      </c>
      <c r="M77" s="5" t="str">
        <f t="shared" si="8"/>
        <v>Slovenský zväz psích záprahovaBpsie záprahy - bežné transfery</v>
      </c>
      <c r="N77" s="3" t="str">
        <f t="shared" si="9"/>
        <v>37818058aB</v>
      </c>
    </row>
    <row r="78" spans="1:14" x14ac:dyDescent="0.2">
      <c r="A78" s="202" t="s">
        <v>949</v>
      </c>
      <c r="B78" s="204" t="str">
        <f>VLOOKUP(A78,Adr!A:B,2,FALSE)</f>
        <v>Slovenský zväz rybolovnej techniky</v>
      </c>
      <c r="C78" s="185" t="s">
        <v>1192</v>
      </c>
      <c r="D78" s="288">
        <v>39020</v>
      </c>
      <c r="E78" s="230">
        <v>0</v>
      </c>
      <c r="F78" s="166" t="s">
        <v>338</v>
      </c>
      <c r="G78" s="169" t="s">
        <v>319</v>
      </c>
      <c r="H78" s="169" t="s">
        <v>1057</v>
      </c>
      <c r="I78" s="192" t="str">
        <f t="shared" si="5"/>
        <v>31871526a</v>
      </c>
      <c r="J78" s="167" t="str">
        <f t="shared" si="6"/>
        <v>31871526026 02</v>
      </c>
      <c r="K78" s="5" t="s">
        <v>1193</v>
      </c>
      <c r="L78" s="167" t="str">
        <f t="shared" si="7"/>
        <v>31871526026 02B</v>
      </c>
      <c r="M78" s="5" t="str">
        <f t="shared" si="8"/>
        <v>Slovenský zväz rybolovnej technikyaBrybolovná technika - bežné transfery</v>
      </c>
      <c r="N78" s="3" t="str">
        <f t="shared" si="9"/>
        <v>31871526aB</v>
      </c>
    </row>
    <row r="79" spans="1:14" x14ac:dyDescent="0.2">
      <c r="A79" s="166" t="s">
        <v>957</v>
      </c>
      <c r="B79" s="204" t="str">
        <f>VLOOKUP(A79,Adr!A:B,2,FALSE)</f>
        <v>Slovenský zväz sánkarov</v>
      </c>
      <c r="C79" s="185" t="s">
        <v>1194</v>
      </c>
      <c r="D79" s="288">
        <v>62812</v>
      </c>
      <c r="E79" s="173">
        <v>0</v>
      </c>
      <c r="F79" s="166" t="s">
        <v>338</v>
      </c>
      <c r="G79" s="169" t="s">
        <v>319</v>
      </c>
      <c r="H79" s="169" t="s">
        <v>1057</v>
      </c>
      <c r="I79" s="192" t="str">
        <f t="shared" si="5"/>
        <v>31989373a</v>
      </c>
      <c r="J79" s="167" t="str">
        <f t="shared" si="6"/>
        <v>31989373026 02</v>
      </c>
      <c r="K79" s="5" t="s">
        <v>1195</v>
      </c>
      <c r="L79" s="167" t="str">
        <f t="shared" si="7"/>
        <v>31989373026 02B</v>
      </c>
      <c r="M79" s="5" t="str">
        <f t="shared" si="8"/>
        <v>Slovenský zväz sánkarovaBsánkovanie - bežné transfery</v>
      </c>
      <c r="N79" s="3" t="str">
        <f t="shared" si="9"/>
        <v>31989373aB</v>
      </c>
    </row>
    <row r="80" spans="1:14" x14ac:dyDescent="0.2">
      <c r="A80" s="166" t="s">
        <v>957</v>
      </c>
      <c r="B80" s="204" t="str">
        <f>VLOOKUP(A80,Adr!A:B,2,FALSE)</f>
        <v>Slovenský zväz sánkarov</v>
      </c>
      <c r="C80" s="185" t="s">
        <v>1498</v>
      </c>
      <c r="D80" s="288">
        <v>3200</v>
      </c>
      <c r="E80" s="230">
        <v>0</v>
      </c>
      <c r="F80" s="166" t="s">
        <v>338</v>
      </c>
      <c r="G80" s="169" t="s">
        <v>319</v>
      </c>
      <c r="H80" s="169" t="s">
        <v>1489</v>
      </c>
      <c r="I80" s="192" t="str">
        <f t="shared" si="5"/>
        <v>31989373a</v>
      </c>
      <c r="J80" s="167" t="str">
        <f t="shared" si="6"/>
        <v>31989373026 02</v>
      </c>
      <c r="K80" s="5" t="s">
        <v>1195</v>
      </c>
      <c r="L80" s="167" t="str">
        <f t="shared" si="7"/>
        <v>31989373026 02K</v>
      </c>
      <c r="M80" s="5" t="str">
        <f t="shared" si="8"/>
        <v>Slovenský zväz sánkarovaKsánkovanie - kapitálové transfery</v>
      </c>
      <c r="N80" s="3" t="str">
        <f t="shared" si="9"/>
        <v>31989373aK</v>
      </c>
    </row>
    <row r="81" spans="1:14" x14ac:dyDescent="0.2">
      <c r="A81" s="166" t="s">
        <v>966</v>
      </c>
      <c r="B81" s="204" t="str">
        <f>VLOOKUP(A81,Adr!A:B,2,FALSE)</f>
        <v>Slovenský zväz športového ju-jitsu</v>
      </c>
      <c r="C81" s="185" t="s">
        <v>1196</v>
      </c>
      <c r="D81" s="288">
        <v>15790</v>
      </c>
      <c r="E81" s="173">
        <v>0</v>
      </c>
      <c r="F81" s="166" t="s">
        <v>338</v>
      </c>
      <c r="G81" s="169" t="s">
        <v>319</v>
      </c>
      <c r="H81" s="169" t="s">
        <v>1057</v>
      </c>
      <c r="I81" s="192" t="str">
        <f t="shared" si="5"/>
        <v>42219922a</v>
      </c>
      <c r="J81" s="167" t="str">
        <f t="shared" si="6"/>
        <v>42219922026 02</v>
      </c>
      <c r="K81" s="5" t="s">
        <v>1197</v>
      </c>
      <c r="L81" s="167" t="str">
        <f t="shared" si="7"/>
        <v>42219922026 02B</v>
      </c>
      <c r="M81" s="5" t="str">
        <f t="shared" si="8"/>
        <v>Slovenský zväz športového ju-jitsuaBju-jitsu - bežné transfery</v>
      </c>
      <c r="N81" s="3" t="str">
        <f t="shared" si="9"/>
        <v>42219922aB</v>
      </c>
    </row>
    <row r="82" spans="1:14" x14ac:dyDescent="0.2">
      <c r="A82" s="166" t="s">
        <v>975</v>
      </c>
      <c r="B82" s="204" t="str">
        <f>VLOOKUP(A82,Adr!A:B,2,FALSE)</f>
        <v>Slovenský zväz športového rybolovu</v>
      </c>
      <c r="C82" s="196" t="s">
        <v>1198</v>
      </c>
      <c r="D82" s="288">
        <v>72718</v>
      </c>
      <c r="E82" s="230">
        <v>0</v>
      </c>
      <c r="F82" s="166" t="s">
        <v>338</v>
      </c>
      <c r="G82" s="169" t="s">
        <v>319</v>
      </c>
      <c r="H82" s="169" t="s">
        <v>1057</v>
      </c>
      <c r="I82" s="192" t="str">
        <f t="shared" si="5"/>
        <v>51118831a</v>
      </c>
      <c r="J82" s="167" t="str">
        <f t="shared" si="6"/>
        <v>51118831026 02</v>
      </c>
      <c r="K82" s="5" t="s">
        <v>1199</v>
      </c>
      <c r="L82" s="167" t="str">
        <f t="shared" si="7"/>
        <v>51118831026 02B</v>
      </c>
      <c r="M82" s="5" t="str">
        <f t="shared" si="8"/>
        <v>Slovenský zväz športového rybolovuaBšportové rybárstvo - bežné transfery</v>
      </c>
      <c r="N82" s="3" t="str">
        <f t="shared" si="9"/>
        <v>51118831aB</v>
      </c>
    </row>
    <row r="83" spans="1:14" x14ac:dyDescent="0.2">
      <c r="A83" s="166" t="s">
        <v>983</v>
      </c>
      <c r="B83" s="204" t="str">
        <f>VLOOKUP(A83,Adr!A:B,2,FALSE)</f>
        <v>Slovenský zväz tanečných športov</v>
      </c>
      <c r="C83" s="196" t="s">
        <v>1200</v>
      </c>
      <c r="D83" s="288">
        <v>309566</v>
      </c>
      <c r="E83" s="173">
        <v>0</v>
      </c>
      <c r="F83" s="166" t="s">
        <v>338</v>
      </c>
      <c r="G83" s="169" t="s">
        <v>319</v>
      </c>
      <c r="H83" s="169" t="s">
        <v>1057</v>
      </c>
      <c r="I83" s="192" t="str">
        <f t="shared" si="5"/>
        <v>00684767a</v>
      </c>
      <c r="J83" s="167" t="str">
        <f t="shared" si="6"/>
        <v>00684767026 02</v>
      </c>
      <c r="K83" s="5" t="s">
        <v>1201</v>
      </c>
      <c r="L83" s="167" t="str">
        <f t="shared" si="7"/>
        <v>00684767026 02B</v>
      </c>
      <c r="M83" s="5" t="str">
        <f t="shared" si="8"/>
        <v>Slovenský zväz tanečných športovaBtanečný šport - bežné transfery</v>
      </c>
      <c r="N83" s="3" t="str">
        <f t="shared" si="9"/>
        <v>00684767aB</v>
      </c>
    </row>
    <row r="84" spans="1:14" x14ac:dyDescent="0.2">
      <c r="A84" s="166" t="s">
        <v>989</v>
      </c>
      <c r="B84" s="204" t="str">
        <f>VLOOKUP(A84,Adr!A:B,2,FALSE)</f>
        <v>Slovenský zväz vodného lyžovania a wakeboardingu</v>
      </c>
      <c r="C84" s="190" t="s">
        <v>1202</v>
      </c>
      <c r="D84" s="290">
        <v>30430</v>
      </c>
      <c r="E84" s="230">
        <v>0</v>
      </c>
      <c r="F84" s="166" t="s">
        <v>338</v>
      </c>
      <c r="G84" s="169" t="s">
        <v>319</v>
      </c>
      <c r="H84" s="169" t="s">
        <v>1057</v>
      </c>
      <c r="I84" s="192" t="str">
        <f t="shared" si="5"/>
        <v>30793203a</v>
      </c>
      <c r="J84" s="167" t="str">
        <f t="shared" si="6"/>
        <v>30793203026 02</v>
      </c>
      <c r="K84" s="5" t="s">
        <v>1203</v>
      </c>
      <c r="L84" s="167" t="str">
        <f t="shared" si="7"/>
        <v>30793203026 02B</v>
      </c>
      <c r="M84" s="5" t="str">
        <f t="shared" si="8"/>
        <v>Slovenský zväz vodného lyžovania a wakeboardinguaBvodné lyžovanie - bežné transfery</v>
      </c>
      <c r="N84" s="3" t="str">
        <f t="shared" si="9"/>
        <v>30793203aB</v>
      </c>
    </row>
    <row r="85" spans="1:14" x14ac:dyDescent="0.2">
      <c r="A85" s="182" t="s">
        <v>996</v>
      </c>
      <c r="B85" s="204" t="str">
        <f>VLOOKUP(A85,Adr!A:B,2,FALSE)</f>
        <v>Slovenský zväz vodného motorizmu</v>
      </c>
      <c r="C85" s="169" t="s">
        <v>1204</v>
      </c>
      <c r="D85" s="290">
        <v>15790</v>
      </c>
      <c r="E85" s="173">
        <v>0</v>
      </c>
      <c r="F85" s="166" t="s">
        <v>338</v>
      </c>
      <c r="G85" s="169" t="s">
        <v>319</v>
      </c>
      <c r="H85" s="169" t="s">
        <v>1057</v>
      </c>
      <c r="I85" s="192" t="str">
        <f t="shared" ref="I85:I93" si="10">A85&amp;F85</f>
        <v>00681768a</v>
      </c>
      <c r="J85" s="167" t="str">
        <f t="shared" ref="J85:J93" si="11">A85&amp;G85</f>
        <v>00681768026 02</v>
      </c>
      <c r="K85" s="5" t="s">
        <v>1205</v>
      </c>
      <c r="L85" s="167" t="str">
        <f t="shared" ref="L85:L147" si="12">A85&amp;G85&amp;H85</f>
        <v>00681768026 02B</v>
      </c>
      <c r="M85" s="5" t="str">
        <f t="shared" ref="M85:M147" si="13">B85&amp;F85&amp;H85&amp;C85</f>
        <v>Slovenský zväz vodného motorizmuaBvodný motorizmus - bežné transfery</v>
      </c>
      <c r="N85" s="3" t="str">
        <f t="shared" ref="N85:N147" si="14">+I85&amp;H85</f>
        <v>00681768aB</v>
      </c>
    </row>
    <row r="86" spans="1:14" x14ac:dyDescent="0.2">
      <c r="A86" s="202" t="s">
        <v>1004</v>
      </c>
      <c r="B86" s="204" t="str">
        <f>VLOOKUP(A86,Adr!A:B,2,FALSE)</f>
        <v>Slovenský zväz vzpierania</v>
      </c>
      <c r="C86" s="169" t="s">
        <v>1206</v>
      </c>
      <c r="D86" s="290">
        <v>170038</v>
      </c>
      <c r="E86" s="230">
        <v>0</v>
      </c>
      <c r="F86" s="166" t="s">
        <v>338</v>
      </c>
      <c r="G86" s="169" t="s">
        <v>319</v>
      </c>
      <c r="H86" s="169" t="s">
        <v>1057</v>
      </c>
      <c r="I86" s="192" t="str">
        <f t="shared" si="10"/>
        <v>31796079a</v>
      </c>
      <c r="J86" s="167" t="str">
        <f t="shared" si="11"/>
        <v>31796079026 02</v>
      </c>
      <c r="K86" s="5" t="s">
        <v>1207</v>
      </c>
      <c r="L86" s="167" t="str">
        <f t="shared" si="12"/>
        <v>31796079026 02B</v>
      </c>
      <c r="M86" s="5" t="str">
        <f t="shared" si="13"/>
        <v>Slovenský zväz vzpieraniaaBvzpieranie - bežné transfery</v>
      </c>
      <c r="N86" s="3" t="str">
        <f t="shared" si="14"/>
        <v>31796079aB</v>
      </c>
    </row>
    <row r="87" spans="1:14" x14ac:dyDescent="0.2">
      <c r="A87" s="202" t="s">
        <v>1004</v>
      </c>
      <c r="B87" s="204" t="str">
        <f>VLOOKUP(A87,Adr!A:B,2,FALSE)</f>
        <v>Slovenský zväz vzpierania</v>
      </c>
      <c r="C87" s="169" t="s">
        <v>1499</v>
      </c>
      <c r="D87" s="290">
        <v>60000</v>
      </c>
      <c r="E87" s="173">
        <v>0</v>
      </c>
      <c r="F87" s="166" t="s">
        <v>338</v>
      </c>
      <c r="G87" s="169" t="s">
        <v>319</v>
      </c>
      <c r="H87" s="169" t="s">
        <v>1489</v>
      </c>
      <c r="I87" s="192" t="str">
        <f t="shared" si="10"/>
        <v>31796079a</v>
      </c>
      <c r="J87" s="167" t="str">
        <f t="shared" si="11"/>
        <v>31796079026 02</v>
      </c>
      <c r="K87" s="5" t="s">
        <v>1207</v>
      </c>
      <c r="L87" s="167" t="str">
        <f t="shared" si="12"/>
        <v>31796079026 02K</v>
      </c>
      <c r="M87" s="5" t="str">
        <f t="shared" si="13"/>
        <v>Slovenský zväz vzpieraniaaKvzpieranie - kapitálové transfery</v>
      </c>
      <c r="N87" s="3" t="str">
        <f t="shared" si="14"/>
        <v>31796079aK</v>
      </c>
    </row>
    <row r="88" spans="1:14" x14ac:dyDescent="0.2">
      <c r="A88" s="198" t="s">
        <v>1010</v>
      </c>
      <c r="B88" s="204" t="str">
        <f>VLOOKUP(A88,Adr!A:B,2,FALSE)</f>
        <v>Teqballová federácia Slovensko</v>
      </c>
      <c r="C88" s="185" t="s">
        <v>1208</v>
      </c>
      <c r="D88" s="289">
        <v>23790</v>
      </c>
      <c r="E88" s="230">
        <v>0</v>
      </c>
      <c r="F88" s="166" t="s">
        <v>338</v>
      </c>
      <c r="G88" s="169" t="s">
        <v>319</v>
      </c>
      <c r="H88" s="169" t="s">
        <v>1057</v>
      </c>
      <c r="I88" s="192" t="str">
        <f t="shared" si="10"/>
        <v>53007344a</v>
      </c>
      <c r="J88" s="167" t="str">
        <f t="shared" si="11"/>
        <v>53007344026 02</v>
      </c>
      <c r="K88" s="5" t="s">
        <v>1209</v>
      </c>
      <c r="L88" s="167" t="str">
        <f t="shared" si="12"/>
        <v>53007344026 02B</v>
      </c>
      <c r="M88" s="5" t="str">
        <f t="shared" si="13"/>
        <v>Teqballová federácia SlovenskoaBteqball - bežné transfery</v>
      </c>
      <c r="N88" s="3" t="str">
        <f t="shared" si="14"/>
        <v>53007344aB</v>
      </c>
    </row>
    <row r="89" spans="1:14" x14ac:dyDescent="0.2">
      <c r="A89" s="198" t="s">
        <v>1010</v>
      </c>
      <c r="B89" s="204" t="str">
        <f>VLOOKUP(A89,Adr!A:B,2,FALSE)</f>
        <v>Teqballová federácia Slovensko</v>
      </c>
      <c r="C89" s="185" t="s">
        <v>1500</v>
      </c>
      <c r="D89" s="289">
        <v>8000</v>
      </c>
      <c r="E89" s="173">
        <v>0</v>
      </c>
      <c r="F89" s="166" t="s">
        <v>338</v>
      </c>
      <c r="G89" s="169" t="s">
        <v>319</v>
      </c>
      <c r="H89" s="169" t="s">
        <v>1489</v>
      </c>
      <c r="I89" s="192" t="str">
        <f t="shared" si="10"/>
        <v>53007344a</v>
      </c>
      <c r="J89" s="167" t="str">
        <f t="shared" si="11"/>
        <v>53007344026 02</v>
      </c>
      <c r="K89" s="5" t="s">
        <v>1209</v>
      </c>
      <c r="L89" s="167" t="str">
        <f t="shared" si="12"/>
        <v>53007344026 02K</v>
      </c>
      <c r="M89" s="5" t="str">
        <f t="shared" si="13"/>
        <v>Teqballová federácia SlovenskoaKteqball - kapitálové transfery</v>
      </c>
      <c r="N89" s="3" t="str">
        <f t="shared" si="14"/>
        <v>53007344aK</v>
      </c>
    </row>
    <row r="90" spans="1:14" x14ac:dyDescent="0.2">
      <c r="A90" s="198" t="s">
        <v>1018</v>
      </c>
      <c r="B90" s="204" t="str">
        <f>VLOOKUP(A90,Adr!A:B,2,FALSE)</f>
        <v>Združenie šípkarských organizácií</v>
      </c>
      <c r="C90" s="185" t="s">
        <v>1210</v>
      </c>
      <c r="D90" s="289">
        <v>38732</v>
      </c>
      <c r="E90" s="230">
        <v>0</v>
      </c>
      <c r="F90" s="166" t="s">
        <v>338</v>
      </c>
      <c r="G90" s="169" t="s">
        <v>319</v>
      </c>
      <c r="H90" s="169" t="s">
        <v>1057</v>
      </c>
      <c r="I90" s="192" t="str">
        <f t="shared" si="10"/>
        <v>35538015a</v>
      </c>
      <c r="J90" s="167" t="str">
        <f t="shared" si="11"/>
        <v>35538015026 02</v>
      </c>
      <c r="K90" s="5" t="s">
        <v>1211</v>
      </c>
      <c r="L90" s="167" t="str">
        <f t="shared" si="12"/>
        <v>35538015026 02B</v>
      </c>
      <c r="M90" s="5" t="str">
        <f t="shared" si="13"/>
        <v>Združenie šípkarských organizáciíaBšípky - bežné transfery</v>
      </c>
      <c r="N90" s="3" t="str">
        <f t="shared" si="14"/>
        <v>35538015aB</v>
      </c>
    </row>
    <row r="91" spans="1:14" x14ac:dyDescent="0.2">
      <c r="A91" s="202" t="s">
        <v>1025</v>
      </c>
      <c r="B91" s="204" t="str">
        <f>VLOOKUP(A91,Adr!A:B,2,FALSE)</f>
        <v>Zväz potápačov Slovenska</v>
      </c>
      <c r="C91" s="196" t="s">
        <v>1212</v>
      </c>
      <c r="D91" s="288">
        <v>48328</v>
      </c>
      <c r="E91" s="173">
        <v>0</v>
      </c>
      <c r="F91" s="166" t="s">
        <v>338</v>
      </c>
      <c r="G91" s="169" t="s">
        <v>319</v>
      </c>
      <c r="H91" s="169" t="s">
        <v>1057</v>
      </c>
      <c r="I91" s="192" t="str">
        <f t="shared" si="10"/>
        <v>00585319a</v>
      </c>
      <c r="J91" s="167" t="str">
        <f t="shared" si="11"/>
        <v>00585319026 02</v>
      </c>
      <c r="K91" s="5" t="s">
        <v>1213</v>
      </c>
      <c r="L91" s="167" t="str">
        <f t="shared" si="12"/>
        <v>00585319026 02B</v>
      </c>
      <c r="M91" s="5" t="str">
        <f t="shared" si="13"/>
        <v>Zväz potápačov SlovenskaaBpotápačské športy - bežné transfery</v>
      </c>
      <c r="N91" s="3" t="str">
        <f t="shared" si="14"/>
        <v>00585319aB</v>
      </c>
    </row>
    <row r="92" spans="1:14" x14ac:dyDescent="0.2">
      <c r="A92" s="198" t="s">
        <v>1032</v>
      </c>
      <c r="B92" s="204" t="str">
        <f>VLOOKUP(A92,Adr!A:B,2,FALSE)</f>
        <v>Zväz slovenského kolieskového korčuľovania</v>
      </c>
      <c r="C92" s="196" t="s">
        <v>1214</v>
      </c>
      <c r="D92" s="288">
        <v>108886</v>
      </c>
      <c r="E92" s="230">
        <v>0</v>
      </c>
      <c r="F92" s="166" t="s">
        <v>338</v>
      </c>
      <c r="G92" s="169" t="s">
        <v>319</v>
      </c>
      <c r="H92" s="169" t="s">
        <v>1057</v>
      </c>
      <c r="I92" s="192" t="str">
        <f t="shared" si="10"/>
        <v>42132690a</v>
      </c>
      <c r="J92" s="167" t="str">
        <f t="shared" si="11"/>
        <v>42132690026 02</v>
      </c>
      <c r="K92" s="5" t="s">
        <v>1215</v>
      </c>
      <c r="L92" s="167" t="str">
        <f t="shared" si="12"/>
        <v>42132690026 02B</v>
      </c>
      <c r="M92" s="5" t="str">
        <f t="shared" si="13"/>
        <v>Zväz slovenského kolieskového korčuľovaniaaBkolieskové korčuľovanie - bežné transfery</v>
      </c>
      <c r="N92" s="3" t="str">
        <f t="shared" si="14"/>
        <v>42132690aB</v>
      </c>
    </row>
    <row r="93" spans="1:14" x14ac:dyDescent="0.2">
      <c r="A93" s="166" t="s">
        <v>1039</v>
      </c>
      <c r="B93" s="204" t="str">
        <f>VLOOKUP(A93,Adr!A:B,2,FALSE)</f>
        <v>Zväz slovenského lyžovania</v>
      </c>
      <c r="C93" s="185" t="s">
        <v>1216</v>
      </c>
      <c r="D93" s="290">
        <v>841652</v>
      </c>
      <c r="E93" s="173">
        <v>0</v>
      </c>
      <c r="F93" s="166" t="s">
        <v>338</v>
      </c>
      <c r="G93" s="169" t="s">
        <v>319</v>
      </c>
      <c r="H93" s="169" t="s">
        <v>1057</v>
      </c>
      <c r="I93" s="192" t="str">
        <f t="shared" si="10"/>
        <v>50671669a</v>
      </c>
      <c r="J93" s="167" t="str">
        <f t="shared" si="11"/>
        <v>50671669026 02</v>
      </c>
      <c r="K93" s="5" t="s">
        <v>1217</v>
      </c>
      <c r="L93" s="167" t="str">
        <f t="shared" si="12"/>
        <v>50671669026 02B</v>
      </c>
      <c r="M93" s="5" t="str">
        <f t="shared" si="13"/>
        <v>Zväz slovenského lyžovaniaaBlyžovanie - bežné transfery</v>
      </c>
      <c r="N93" s="3" t="str">
        <f t="shared" si="14"/>
        <v>50671669aB</v>
      </c>
    </row>
    <row r="94" spans="1:14" x14ac:dyDescent="0.2">
      <c r="A94" s="166"/>
      <c r="B94" s="204" t="e">
        <f>VLOOKUP(A94,Adr!A:B,2,FALSE)</f>
        <v>#N/A</v>
      </c>
      <c r="C94" s="185"/>
      <c r="D94" s="288"/>
      <c r="E94" s="230"/>
      <c r="F94" s="166"/>
      <c r="G94" s="169"/>
      <c r="H94" s="169"/>
      <c r="I94" s="192" t="str">
        <f t="shared" ref="I94:I157" si="15">A94&amp;F94</f>
        <v/>
      </c>
      <c r="J94" s="167" t="str">
        <f t="shared" ref="J94:J157" si="16">A94&amp;G94</f>
        <v/>
      </c>
      <c r="K94" s="5"/>
      <c r="L94" s="167" t="str">
        <f t="shared" si="12"/>
        <v/>
      </c>
      <c r="M94" s="5" t="e">
        <f t="shared" si="13"/>
        <v>#N/A</v>
      </c>
      <c r="N94" s="3" t="str">
        <f t="shared" si="14"/>
        <v/>
      </c>
    </row>
    <row r="95" spans="1:14" x14ac:dyDescent="0.2">
      <c r="A95" s="202"/>
      <c r="B95" s="204" t="e">
        <f>VLOOKUP(A95,Adr!A:B,2,FALSE)</f>
        <v>#N/A</v>
      </c>
      <c r="C95" s="185"/>
      <c r="D95" s="288"/>
      <c r="E95" s="173"/>
      <c r="F95" s="166"/>
      <c r="G95" s="169"/>
      <c r="H95" s="169"/>
      <c r="I95" s="192" t="str">
        <f t="shared" si="15"/>
        <v/>
      </c>
      <c r="J95" s="167" t="str">
        <f t="shared" si="16"/>
        <v/>
      </c>
      <c r="K95" s="5"/>
      <c r="L95" s="167" t="str">
        <f t="shared" si="12"/>
        <v/>
      </c>
      <c r="M95" s="5" t="e">
        <f t="shared" si="13"/>
        <v>#N/A</v>
      </c>
      <c r="N95" s="3" t="str">
        <f t="shared" si="14"/>
        <v/>
      </c>
    </row>
    <row r="96" spans="1:14" x14ac:dyDescent="0.2">
      <c r="A96" s="166"/>
      <c r="B96" s="204" t="e">
        <f>VLOOKUP(A96,Adr!A:B,2,FALSE)</f>
        <v>#N/A</v>
      </c>
      <c r="C96" s="185"/>
      <c r="D96" s="288"/>
      <c r="E96" s="230"/>
      <c r="F96" s="166"/>
      <c r="G96" s="169"/>
      <c r="H96" s="169"/>
      <c r="I96" s="192" t="str">
        <f t="shared" si="15"/>
        <v/>
      </c>
      <c r="J96" s="167" t="str">
        <f t="shared" si="16"/>
        <v/>
      </c>
      <c r="K96" s="5"/>
      <c r="L96" s="167" t="str">
        <f t="shared" si="12"/>
        <v/>
      </c>
      <c r="M96" s="5" t="e">
        <f t="shared" si="13"/>
        <v>#N/A</v>
      </c>
      <c r="N96" s="3" t="str">
        <f t="shared" si="14"/>
        <v/>
      </c>
    </row>
    <row r="97" spans="1:14" x14ac:dyDescent="0.2">
      <c r="A97" s="182"/>
      <c r="B97" s="204" t="e">
        <f>VLOOKUP(A97,Adr!A:B,2,FALSE)</f>
        <v>#N/A</v>
      </c>
      <c r="C97" s="169"/>
      <c r="D97" s="289"/>
      <c r="E97" s="173"/>
      <c r="F97" s="166"/>
      <c r="G97" s="169"/>
      <c r="H97" s="169"/>
      <c r="I97" s="192" t="str">
        <f t="shared" si="15"/>
        <v/>
      </c>
      <c r="J97" s="167" t="str">
        <f t="shared" si="16"/>
        <v/>
      </c>
      <c r="K97" s="5"/>
      <c r="L97" s="167" t="str">
        <f t="shared" si="12"/>
        <v/>
      </c>
      <c r="M97" s="5" t="e">
        <f t="shared" si="13"/>
        <v>#N/A</v>
      </c>
      <c r="N97" s="3" t="str">
        <f t="shared" si="14"/>
        <v/>
      </c>
    </row>
    <row r="98" spans="1:14" x14ac:dyDescent="0.2">
      <c r="A98" s="166"/>
      <c r="B98" s="204" t="e">
        <f>VLOOKUP(A98,Adr!A:B,2,FALSE)</f>
        <v>#N/A</v>
      </c>
      <c r="C98" s="185"/>
      <c r="D98" s="288"/>
      <c r="E98" s="230"/>
      <c r="F98" s="166"/>
      <c r="G98" s="169"/>
      <c r="H98" s="169"/>
      <c r="I98" s="192" t="str">
        <f t="shared" si="15"/>
        <v/>
      </c>
      <c r="J98" s="167" t="str">
        <f t="shared" si="16"/>
        <v/>
      </c>
      <c r="K98" s="5"/>
      <c r="L98" s="167" t="str">
        <f t="shared" si="12"/>
        <v/>
      </c>
      <c r="M98" s="5" t="e">
        <f t="shared" si="13"/>
        <v>#N/A</v>
      </c>
      <c r="N98" s="3" t="str">
        <f t="shared" si="14"/>
        <v/>
      </c>
    </row>
    <row r="99" spans="1:14" x14ac:dyDescent="0.2">
      <c r="A99" s="198"/>
      <c r="B99" s="204" t="e">
        <f>VLOOKUP(A99,Adr!A:B,2,FALSE)</f>
        <v>#N/A</v>
      </c>
      <c r="C99" s="169"/>
      <c r="D99" s="289"/>
      <c r="E99" s="173"/>
      <c r="F99" s="166"/>
      <c r="G99" s="169"/>
      <c r="H99" s="169"/>
      <c r="I99" s="192" t="str">
        <f t="shared" si="15"/>
        <v/>
      </c>
      <c r="J99" s="167" t="str">
        <f t="shared" si="16"/>
        <v/>
      </c>
      <c r="K99" s="5"/>
      <c r="L99" s="167" t="str">
        <f t="shared" si="12"/>
        <v/>
      </c>
      <c r="M99" s="5" t="e">
        <f t="shared" si="13"/>
        <v>#N/A</v>
      </c>
      <c r="N99" s="3" t="str">
        <f t="shared" si="14"/>
        <v/>
      </c>
    </row>
    <row r="100" spans="1:14" x14ac:dyDescent="0.2">
      <c r="A100" s="198"/>
      <c r="B100" s="204" t="e">
        <f>VLOOKUP(A100,Adr!A:B,2,FALSE)</f>
        <v>#N/A</v>
      </c>
      <c r="C100" s="169"/>
      <c r="D100" s="289"/>
      <c r="E100" s="230"/>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96"/>
      <c r="D101" s="288"/>
      <c r="E101" s="173"/>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202"/>
      <c r="B102" s="204" t="e">
        <f>VLOOKUP(A102,Adr!A:B,2,FALSE)</f>
        <v>#N/A</v>
      </c>
      <c r="C102" s="196"/>
      <c r="D102" s="288"/>
      <c r="E102" s="230"/>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202"/>
      <c r="B103" s="204" t="e">
        <f>VLOOKUP(A103,Adr!A:B,2,FALSE)</f>
        <v>#N/A</v>
      </c>
      <c r="C103" s="185"/>
      <c r="D103" s="288"/>
      <c r="E103" s="173"/>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96"/>
      <c r="D104" s="288"/>
      <c r="E104" s="230"/>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166"/>
      <c r="B105" s="204" t="e">
        <f>VLOOKUP(A105,Adr!A:B,2,FALSE)</f>
        <v>#N/A</v>
      </c>
      <c r="C105" s="185"/>
      <c r="D105" s="288"/>
      <c r="E105" s="173"/>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166"/>
      <c r="B106" s="204" t="e">
        <f>VLOOKUP(A106,Adr!A:B,2,FALSE)</f>
        <v>#N/A</v>
      </c>
      <c r="C106" s="196"/>
      <c r="D106" s="290"/>
      <c r="E106" s="230"/>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202"/>
      <c r="B107" s="204" t="e">
        <f>VLOOKUP(A107,Adr!A:B,2,FALSE)</f>
        <v>#N/A</v>
      </c>
      <c r="C107" s="185"/>
      <c r="D107" s="288"/>
      <c r="E107" s="173"/>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202"/>
      <c r="B108" s="204" t="e">
        <f>VLOOKUP(A108,Adr!A:B,2,FALSE)</f>
        <v>#N/A</v>
      </c>
      <c r="C108" s="185"/>
      <c r="D108" s="288"/>
      <c r="E108" s="230"/>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198"/>
      <c r="B109" s="204" t="e">
        <f>VLOOKUP(A109,Adr!A:B,2,FALSE)</f>
        <v>#N/A</v>
      </c>
      <c r="C109" s="185"/>
      <c r="D109" s="288"/>
      <c r="E109" s="173"/>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166"/>
      <c r="B110" s="204" t="e">
        <f>VLOOKUP(A110,Adr!A:B,2,FALSE)</f>
        <v>#N/A</v>
      </c>
      <c r="C110" s="196"/>
      <c r="D110" s="290"/>
      <c r="E110" s="230"/>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202"/>
      <c r="B111" s="204" t="e">
        <f>VLOOKUP(A111,Adr!A:B,2,FALSE)</f>
        <v>#N/A</v>
      </c>
      <c r="C111" s="196"/>
      <c r="D111" s="288"/>
      <c r="E111" s="173"/>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202"/>
      <c r="B112" s="204" t="e">
        <f>VLOOKUP(A112,Adr!A:B,2,FALSE)</f>
        <v>#N/A</v>
      </c>
      <c r="C112" s="185"/>
      <c r="D112" s="288"/>
      <c r="E112" s="230"/>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166"/>
      <c r="B113" s="204" t="e">
        <f>VLOOKUP(A113,Adr!A:B,2,FALSE)</f>
        <v>#N/A</v>
      </c>
      <c r="C113" s="196"/>
      <c r="D113" s="290"/>
      <c r="E113" s="173"/>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202"/>
      <c r="B114" s="204" t="e">
        <f>VLOOKUP(A114,Adr!A:B,2,FALSE)</f>
        <v>#N/A</v>
      </c>
      <c r="C114" s="185"/>
      <c r="D114" s="288"/>
      <c r="E114" s="230"/>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202"/>
      <c r="B115" s="204" t="e">
        <f>VLOOKUP(A115,Adr!A:B,2,FALSE)</f>
        <v>#N/A</v>
      </c>
      <c r="C115" s="185"/>
      <c r="D115" s="288"/>
      <c r="E115" s="173"/>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69"/>
      <c r="D116" s="289"/>
      <c r="E116" s="230"/>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166"/>
      <c r="B117" s="204" t="e">
        <f>VLOOKUP(A117,Adr!A:B,2,FALSE)</f>
        <v>#N/A</v>
      </c>
      <c r="C117" s="196"/>
      <c r="D117" s="290"/>
      <c r="E117" s="173"/>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202"/>
      <c r="B118" s="204" t="e">
        <f>VLOOKUP(A118,Adr!A:B,2,FALSE)</f>
        <v>#N/A</v>
      </c>
      <c r="C118" s="169"/>
      <c r="D118" s="289"/>
      <c r="E118" s="230"/>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202"/>
      <c r="B119" s="204" t="e">
        <f>VLOOKUP(A119,Adr!A:B,2,FALSE)</f>
        <v>#N/A</v>
      </c>
      <c r="C119" s="185"/>
      <c r="D119" s="288"/>
      <c r="E119" s="173"/>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166"/>
      <c r="B120" s="204" t="e">
        <f>VLOOKUP(A120,Adr!A:B,2,FALSE)</f>
        <v>#N/A</v>
      </c>
      <c r="C120" s="196"/>
      <c r="D120" s="290"/>
      <c r="E120" s="230"/>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198"/>
      <c r="B121" s="204" t="e">
        <f>VLOOKUP(A121,Adr!A:B,2,FALSE)</f>
        <v>#N/A</v>
      </c>
      <c r="C121" s="185"/>
      <c r="D121" s="288"/>
      <c r="E121" s="173"/>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202"/>
      <c r="B122" s="204" t="e">
        <f>VLOOKUP(A122,Adr!A:B,2,FALSE)</f>
        <v>#N/A</v>
      </c>
      <c r="C122" s="185"/>
      <c r="D122" s="288"/>
      <c r="E122" s="230"/>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202"/>
      <c r="B123" s="204" t="e">
        <f>VLOOKUP(A123,Adr!A:B,2,FALSE)</f>
        <v>#N/A</v>
      </c>
      <c r="C123" s="185"/>
      <c r="D123" s="288"/>
      <c r="E123" s="173"/>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166"/>
      <c r="B124" s="204" t="e">
        <f>VLOOKUP(A124,Adr!A:B,2,FALSE)</f>
        <v>#N/A</v>
      </c>
      <c r="C124" s="196"/>
      <c r="D124" s="290"/>
      <c r="E124" s="230"/>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166"/>
      <c r="B125" s="204" t="e">
        <f>VLOOKUP(A125,Adr!A:B,2,FALSE)</f>
        <v>#N/A</v>
      </c>
      <c r="C125" s="196"/>
      <c r="D125" s="290"/>
      <c r="E125" s="173"/>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202"/>
      <c r="B126" s="204" t="e">
        <f>VLOOKUP(A126,Adr!A:B,2,FALSE)</f>
        <v>#N/A</v>
      </c>
      <c r="C126" s="196"/>
      <c r="D126" s="288"/>
      <c r="E126" s="230"/>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202"/>
      <c r="B127" s="204" t="e">
        <f>VLOOKUP(A127,Adr!A:B,2,FALSE)</f>
        <v>#N/A</v>
      </c>
      <c r="C127" s="196"/>
      <c r="D127" s="288"/>
      <c r="E127" s="173"/>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85"/>
      <c r="D128" s="288"/>
      <c r="E128" s="230"/>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85"/>
      <c r="D129" s="288"/>
      <c r="E129" s="173"/>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166"/>
      <c r="B130" s="204" t="e">
        <f>VLOOKUP(A130,Adr!A:B,2,FALSE)</f>
        <v>#N/A</v>
      </c>
      <c r="C130" s="169"/>
      <c r="D130" s="289"/>
      <c r="E130" s="230"/>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202"/>
      <c r="B131" s="204" t="e">
        <f>VLOOKUP(A131,Adr!A:B,2,FALSE)</f>
        <v>#N/A</v>
      </c>
      <c r="C131" s="185"/>
      <c r="D131" s="288"/>
      <c r="E131" s="173"/>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202"/>
      <c r="B132" s="204" t="e">
        <f>VLOOKUP(A132,Adr!A:B,2,FALSE)</f>
        <v>#N/A</v>
      </c>
      <c r="C132" s="169"/>
      <c r="D132" s="289"/>
      <c r="E132" s="230"/>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178"/>
      <c r="B133" s="204" t="e">
        <f>VLOOKUP(A133,Adr!A:B,2,FALSE)</f>
        <v>#N/A</v>
      </c>
      <c r="C133" s="196"/>
      <c r="D133" s="288"/>
      <c r="E133" s="173"/>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202"/>
      <c r="B134" s="204" t="e">
        <f>VLOOKUP(A134,Adr!A:B,2,FALSE)</f>
        <v>#N/A</v>
      </c>
      <c r="C134" s="185"/>
      <c r="D134" s="288"/>
      <c r="E134" s="230"/>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202"/>
      <c r="B135" s="204" t="e">
        <f>VLOOKUP(A135,Adr!A:B,2,FALSE)</f>
        <v>#N/A</v>
      </c>
      <c r="C135" s="185"/>
      <c r="D135" s="288"/>
      <c r="E135" s="173"/>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8"/>
      <c r="E136" s="230"/>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8"/>
      <c r="E137" s="173"/>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178"/>
      <c r="B138" s="204" t="e">
        <f>VLOOKUP(A138,Adr!A:B,2,FALSE)</f>
        <v>#N/A</v>
      </c>
      <c r="C138" s="196"/>
      <c r="D138" s="290"/>
      <c r="E138" s="230"/>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202"/>
      <c r="B139" s="204" t="e">
        <f>VLOOKUP(A139,Adr!A:B,2,FALSE)</f>
        <v>#N/A</v>
      </c>
      <c r="C139" s="185"/>
      <c r="D139" s="288"/>
      <c r="E139" s="173"/>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202"/>
      <c r="B140" s="204" t="e">
        <f>VLOOKUP(A140,Adr!A:B,2,FALSE)</f>
        <v>#N/A</v>
      </c>
      <c r="C140" s="185"/>
      <c r="D140" s="288"/>
      <c r="E140" s="230"/>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8"/>
      <c r="E141" s="173"/>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8"/>
      <c r="E142" s="230"/>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69"/>
      <c r="D143" s="289"/>
      <c r="E143" s="173"/>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182"/>
      <c r="B144" s="204" t="e">
        <f>VLOOKUP(A144,Adr!A:B,2,FALSE)</f>
        <v>#N/A</v>
      </c>
      <c r="C144" s="185"/>
      <c r="D144" s="288"/>
      <c r="E144" s="230"/>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166"/>
      <c r="B145" s="204" t="e">
        <f>VLOOKUP(A145,Adr!A:B,2,FALSE)</f>
        <v>#N/A</v>
      </c>
      <c r="C145" s="196"/>
      <c r="D145" s="290"/>
      <c r="E145" s="173"/>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202"/>
      <c r="B146" s="204" t="e">
        <f>VLOOKUP(A146,Adr!A:B,2,FALSE)</f>
        <v>#N/A</v>
      </c>
      <c r="C146" s="185"/>
      <c r="D146" s="288"/>
      <c r="E146" s="230"/>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202"/>
      <c r="B147" s="204" t="e">
        <f>VLOOKUP(A147,Adr!A:B,2,FALSE)</f>
        <v>#N/A</v>
      </c>
      <c r="C147" s="169"/>
      <c r="D147" s="289"/>
      <c r="E147" s="173"/>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85"/>
      <c r="D148" s="288"/>
      <c r="E148" s="230"/>
      <c r="F148" s="166"/>
      <c r="G148" s="169"/>
      <c r="H148" s="169"/>
      <c r="I148" s="192" t="str">
        <f t="shared" si="15"/>
        <v/>
      </c>
      <c r="J148" s="167" t="str">
        <f t="shared" si="16"/>
        <v/>
      </c>
      <c r="K148" s="5"/>
      <c r="L148" s="167" t="str">
        <f t="shared" ref="L148:L206" si="17">A148&amp;G148&amp;H148</f>
        <v/>
      </c>
      <c r="M148" s="5" t="e">
        <f t="shared" ref="M148:M206" si="18">B148&amp;F148&amp;H148&amp;C148</f>
        <v>#N/A</v>
      </c>
      <c r="N148" s="3" t="str">
        <f t="shared" ref="N148:N206" si="19">+I148&amp;H148</f>
        <v/>
      </c>
    </row>
    <row r="149" spans="1:14" x14ac:dyDescent="0.2">
      <c r="A149" s="202"/>
      <c r="B149" s="204" t="e">
        <f>VLOOKUP(A149,Adr!A:B,2,FALSE)</f>
        <v>#N/A</v>
      </c>
      <c r="C149" s="185"/>
      <c r="D149" s="288"/>
      <c r="E149" s="173"/>
      <c r="F149" s="166"/>
      <c r="G149" s="169"/>
      <c r="H149" s="169"/>
      <c r="I149" s="192" t="str">
        <f t="shared" si="15"/>
        <v/>
      </c>
      <c r="J149" s="167" t="str">
        <f t="shared" si="16"/>
        <v/>
      </c>
      <c r="K149" s="5"/>
      <c r="L149" s="167" t="str">
        <f t="shared" si="17"/>
        <v/>
      </c>
      <c r="M149" s="5" t="e">
        <f t="shared" si="18"/>
        <v>#N/A</v>
      </c>
      <c r="N149" s="3" t="str">
        <f t="shared" si="19"/>
        <v/>
      </c>
    </row>
    <row r="150" spans="1:14" x14ac:dyDescent="0.2">
      <c r="A150" s="198"/>
      <c r="B150" s="204" t="e">
        <f>VLOOKUP(A150,Adr!A:B,2,FALSE)</f>
        <v>#N/A</v>
      </c>
      <c r="C150" s="185"/>
      <c r="D150" s="288"/>
      <c r="E150" s="230"/>
      <c r="F150" s="166"/>
      <c r="G150" s="169"/>
      <c r="H150" s="169"/>
      <c r="I150" s="192" t="str">
        <f t="shared" si="15"/>
        <v/>
      </c>
      <c r="J150" s="167" t="str">
        <f t="shared" si="16"/>
        <v/>
      </c>
      <c r="K150" s="5"/>
      <c r="L150" s="167" t="str">
        <f t="shared" si="17"/>
        <v/>
      </c>
      <c r="M150" s="5" t="e">
        <f t="shared" si="18"/>
        <v>#N/A</v>
      </c>
      <c r="N150" s="3" t="str">
        <f t="shared" si="19"/>
        <v/>
      </c>
    </row>
    <row r="151" spans="1:14" x14ac:dyDescent="0.2">
      <c r="A151" s="202"/>
      <c r="B151" s="204" t="e">
        <f>VLOOKUP(A151,Adr!A:B,2,FALSE)</f>
        <v>#N/A</v>
      </c>
      <c r="C151" s="185"/>
      <c r="D151" s="288"/>
      <c r="E151" s="173"/>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202"/>
      <c r="B152" s="204" t="e">
        <f>VLOOKUP(A152,Adr!A:B,2,FALSE)</f>
        <v>#N/A</v>
      </c>
      <c r="C152" s="196"/>
      <c r="D152" s="290"/>
      <c r="E152" s="230"/>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166"/>
      <c r="B153" s="204" t="e">
        <f>VLOOKUP(A153,Adr!A:B,2,FALSE)</f>
        <v>#N/A</v>
      </c>
      <c r="C153" s="196"/>
      <c r="D153" s="290"/>
      <c r="E153" s="173"/>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202"/>
      <c r="B154" s="204" t="e">
        <f>VLOOKUP(A154,Adr!A:B,2,FALSE)</f>
        <v>#N/A</v>
      </c>
      <c r="C154" s="185"/>
      <c r="D154" s="288"/>
      <c r="E154" s="230"/>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198"/>
      <c r="B155" s="204" t="e">
        <f>VLOOKUP(A155,Adr!A:B,2,FALSE)</f>
        <v>#N/A</v>
      </c>
      <c r="C155" s="185"/>
      <c r="D155" s="288"/>
      <c r="E155" s="173"/>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202"/>
      <c r="B156" s="204" t="e">
        <f>VLOOKUP(A156,Adr!A:B,2,FALSE)</f>
        <v>#N/A</v>
      </c>
      <c r="C156" s="185"/>
      <c r="D156" s="288"/>
      <c r="E156" s="230"/>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166"/>
      <c r="B157" s="204" t="e">
        <f>VLOOKUP(A157,Adr!A:B,2,FALSE)</f>
        <v>#N/A</v>
      </c>
      <c r="C157" s="196"/>
      <c r="D157" s="290"/>
      <c r="E157" s="173"/>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166"/>
      <c r="B158" s="204" t="e">
        <f>VLOOKUP(A158,Adr!A:B,2,FALSE)</f>
        <v>#N/A</v>
      </c>
      <c r="C158" s="169"/>
      <c r="D158" s="289"/>
      <c r="E158" s="230"/>
      <c r="F158" s="166"/>
      <c r="G158" s="169"/>
      <c r="H158" s="169"/>
      <c r="I158" s="192" t="str">
        <f t="shared" ref="I158:I221" si="20">A158&amp;F158</f>
        <v/>
      </c>
      <c r="J158" s="167" t="str">
        <f t="shared" ref="J158:J221" si="21">A158&amp;G158</f>
        <v/>
      </c>
      <c r="K158" s="5"/>
      <c r="L158" s="167" t="str">
        <f t="shared" si="17"/>
        <v/>
      </c>
      <c r="M158" s="5" t="e">
        <f t="shared" si="18"/>
        <v>#N/A</v>
      </c>
      <c r="N158" s="3" t="str">
        <f t="shared" si="19"/>
        <v/>
      </c>
    </row>
    <row r="159" spans="1:14" x14ac:dyDescent="0.2">
      <c r="A159" s="166"/>
      <c r="B159" s="204" t="e">
        <f>VLOOKUP(A159,Adr!A:B,2,FALSE)</f>
        <v>#N/A</v>
      </c>
      <c r="C159" s="196"/>
      <c r="D159" s="290"/>
      <c r="E159" s="173"/>
      <c r="F159" s="166"/>
      <c r="G159" s="169"/>
      <c r="H159" s="169"/>
      <c r="I159" s="192" t="str">
        <f t="shared" si="20"/>
        <v/>
      </c>
      <c r="J159" s="167" t="str">
        <f t="shared" si="21"/>
        <v/>
      </c>
      <c r="K159" s="5"/>
      <c r="L159" s="167" t="str">
        <f t="shared" si="17"/>
        <v/>
      </c>
      <c r="M159" s="5" t="e">
        <f t="shared" si="18"/>
        <v>#N/A</v>
      </c>
      <c r="N159" s="3" t="str">
        <f t="shared" si="19"/>
        <v/>
      </c>
    </row>
    <row r="160" spans="1:14" x14ac:dyDescent="0.2">
      <c r="A160" s="182"/>
      <c r="B160" s="204" t="e">
        <f>VLOOKUP(A160,Adr!A:B,2,FALSE)</f>
        <v>#N/A</v>
      </c>
      <c r="C160" s="185"/>
      <c r="D160" s="288"/>
      <c r="E160" s="230"/>
      <c r="F160" s="166"/>
      <c r="G160" s="169"/>
      <c r="H160" s="169"/>
      <c r="I160" s="192" t="str">
        <f t="shared" si="20"/>
        <v/>
      </c>
      <c r="J160" s="167" t="str">
        <f t="shared" si="21"/>
        <v/>
      </c>
      <c r="K160" s="5"/>
      <c r="L160" s="167" t="str">
        <f t="shared" si="17"/>
        <v/>
      </c>
      <c r="M160" s="5" t="e">
        <f t="shared" si="18"/>
        <v>#N/A</v>
      </c>
      <c r="N160" s="3" t="str">
        <f t="shared" si="19"/>
        <v/>
      </c>
    </row>
    <row r="161" spans="1:14" x14ac:dyDescent="0.2">
      <c r="A161" s="166"/>
      <c r="B161" s="204" t="e">
        <f>VLOOKUP(A161,Adr!A:B,2,FALSE)</f>
        <v>#N/A</v>
      </c>
      <c r="C161" s="197"/>
      <c r="D161" s="291"/>
      <c r="E161" s="173"/>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98"/>
      <c r="B162" s="204" t="e">
        <f>VLOOKUP(A162,Adr!A:B,2,FALSE)</f>
        <v>#N/A</v>
      </c>
      <c r="C162" s="169"/>
      <c r="D162" s="289"/>
      <c r="E162" s="230"/>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202"/>
      <c r="B163" s="204" t="e">
        <f>VLOOKUP(A163,Adr!A:B,2,FALSE)</f>
        <v>#N/A</v>
      </c>
      <c r="C163" s="185"/>
      <c r="D163" s="288"/>
      <c r="E163" s="173"/>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166"/>
      <c r="B164" s="204" t="e">
        <f>VLOOKUP(A164,Adr!A:B,2,FALSE)</f>
        <v>#N/A</v>
      </c>
      <c r="C164" s="196"/>
      <c r="D164" s="290"/>
      <c r="E164" s="230"/>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202"/>
      <c r="B165" s="204" t="e">
        <f>VLOOKUP(A165,Adr!A:B,2,FALSE)</f>
        <v>#N/A</v>
      </c>
      <c r="C165" s="196"/>
      <c r="D165" s="288"/>
      <c r="E165" s="173"/>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178"/>
      <c r="B166" s="204" t="e">
        <f>VLOOKUP(A166,Adr!A:B,2,FALSE)</f>
        <v>#N/A</v>
      </c>
      <c r="C166" s="169"/>
      <c r="D166" s="289"/>
      <c r="E166" s="230"/>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198"/>
      <c r="B167" s="204" t="e">
        <f>VLOOKUP(A167,Adr!A:B,2,FALSE)</f>
        <v>#N/A</v>
      </c>
      <c r="C167" s="185"/>
      <c r="D167" s="288"/>
      <c r="E167" s="173"/>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202"/>
      <c r="B168" s="204" t="e">
        <f>VLOOKUP(A168,Adr!A:B,2,FALSE)</f>
        <v>#N/A</v>
      </c>
      <c r="C168" s="185"/>
      <c r="D168" s="288"/>
      <c r="E168" s="230"/>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166"/>
      <c r="B169" s="204" t="e">
        <f>VLOOKUP(A169,Adr!A:B,2,FALSE)</f>
        <v>#N/A</v>
      </c>
      <c r="C169" s="196"/>
      <c r="D169" s="290"/>
      <c r="E169" s="173"/>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202"/>
      <c r="B170" s="204" t="e">
        <f>VLOOKUP(A170,Adr!A:B,2,FALSE)</f>
        <v>#N/A</v>
      </c>
      <c r="C170" s="169"/>
      <c r="D170" s="289"/>
      <c r="E170" s="230"/>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202"/>
      <c r="B171" s="204" t="e">
        <f>VLOOKUP(A171,Adr!A:B,2,FALSE)</f>
        <v>#N/A</v>
      </c>
      <c r="C171" s="185"/>
      <c r="D171" s="288"/>
      <c r="E171" s="173"/>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178"/>
      <c r="B172" s="204" t="e">
        <f>VLOOKUP(A172,Adr!A:B,2,FALSE)</f>
        <v>#N/A</v>
      </c>
      <c r="C172" s="190"/>
      <c r="D172" s="289"/>
      <c r="E172" s="230"/>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202"/>
      <c r="B173" s="204" t="e">
        <f>VLOOKUP(A173,Adr!A:B,2,FALSE)</f>
        <v>#N/A</v>
      </c>
      <c r="C173" s="185"/>
      <c r="D173" s="288"/>
      <c r="E173" s="173"/>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166"/>
      <c r="B174" s="204" t="e">
        <f>VLOOKUP(A174,Adr!A:B,2,FALSE)</f>
        <v>#N/A</v>
      </c>
      <c r="C174" s="196"/>
      <c r="D174" s="290"/>
      <c r="E174" s="230"/>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166"/>
      <c r="B175" s="204" t="e">
        <f>VLOOKUP(A175,Adr!A:B,2,FALSE)</f>
        <v>#N/A</v>
      </c>
      <c r="C175" s="196"/>
      <c r="D175" s="290"/>
      <c r="E175" s="173"/>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0"/>
      <c r="E176" s="230"/>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202"/>
      <c r="B177" s="204" t="e">
        <f>VLOOKUP(A177,Adr!A:B,2,FALSE)</f>
        <v>#N/A</v>
      </c>
      <c r="C177" s="185"/>
      <c r="D177" s="288"/>
      <c r="E177" s="173"/>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202"/>
      <c r="B178" s="204" t="e">
        <f>VLOOKUP(A178,Adr!A:B,2,FALSE)</f>
        <v>#N/A</v>
      </c>
      <c r="C178" s="196"/>
      <c r="D178" s="288"/>
      <c r="E178" s="230"/>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198"/>
      <c r="B179" s="204" t="e">
        <f>VLOOKUP(A179,Adr!A:B,2,FALSE)</f>
        <v>#N/A</v>
      </c>
      <c r="C179" s="169"/>
      <c r="D179" s="289"/>
      <c r="E179" s="173"/>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198"/>
      <c r="B180" s="204" t="e">
        <f>VLOOKUP(A180,Adr!A:B,2,FALSE)</f>
        <v>#N/A</v>
      </c>
      <c r="C180" s="190"/>
      <c r="D180" s="289"/>
      <c r="E180" s="230"/>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85"/>
      <c r="D181" s="288"/>
      <c r="E181" s="173"/>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66"/>
      <c r="B182" s="204" t="e">
        <f>VLOOKUP(A182,Adr!A:B,2,FALSE)</f>
        <v>#N/A</v>
      </c>
      <c r="C182" s="185"/>
      <c r="D182" s="288"/>
      <c r="E182" s="230"/>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66"/>
      <c r="B183" s="204" t="e">
        <f>VLOOKUP(A183,Adr!A:B,2,FALSE)</f>
        <v>#N/A</v>
      </c>
      <c r="C183" s="196"/>
      <c r="D183" s="290"/>
      <c r="E183" s="173"/>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202"/>
      <c r="B184" s="204" t="e">
        <f>VLOOKUP(A184,Adr!A:B,2,FALSE)</f>
        <v>#N/A</v>
      </c>
      <c r="C184" s="169"/>
      <c r="D184" s="289"/>
      <c r="E184" s="230"/>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198"/>
      <c r="B185" s="204" t="e">
        <f>VLOOKUP(A185,Adr!A:B,2,FALSE)</f>
        <v>#N/A</v>
      </c>
      <c r="C185" s="196"/>
      <c r="D185" s="288"/>
      <c r="E185" s="173"/>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198"/>
      <c r="B186" s="204" t="e">
        <f>VLOOKUP(A186,Adr!A:B,2,FALSE)</f>
        <v>#N/A</v>
      </c>
      <c r="C186" s="196"/>
      <c r="D186" s="288"/>
      <c r="E186" s="230"/>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202"/>
      <c r="B187" s="204" t="e">
        <f>VLOOKUP(A187,Adr!A:B,2,FALSE)</f>
        <v>#N/A</v>
      </c>
      <c r="C187" s="185"/>
      <c r="D187" s="288"/>
      <c r="E187" s="173"/>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202"/>
      <c r="B188" s="204" t="e">
        <f>VLOOKUP(A188,Adr!A:B,2,FALSE)</f>
        <v>#N/A</v>
      </c>
      <c r="C188" s="185"/>
      <c r="D188" s="288"/>
      <c r="E188" s="230"/>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69"/>
      <c r="D189" s="289"/>
      <c r="E189" s="173"/>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198"/>
      <c r="B190" s="204" t="e">
        <f>VLOOKUP(A190,Adr!A:B,2,FALSE)</f>
        <v>#N/A</v>
      </c>
      <c r="C190" s="169"/>
      <c r="D190" s="289"/>
      <c r="E190" s="230"/>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202"/>
      <c r="B191" s="204" t="e">
        <f>VLOOKUP(A191,Adr!A:B,2,FALSE)</f>
        <v>#N/A</v>
      </c>
      <c r="C191" s="185"/>
      <c r="D191" s="288"/>
      <c r="E191" s="173"/>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182"/>
      <c r="B192" s="204" t="e">
        <f>VLOOKUP(A192,Adr!A:B,2,FALSE)</f>
        <v>#N/A</v>
      </c>
      <c r="C192" s="196"/>
      <c r="D192" s="290"/>
      <c r="E192" s="230"/>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202"/>
      <c r="B193" s="204" t="e">
        <f>VLOOKUP(A193,Adr!A:B,2,FALSE)</f>
        <v>#N/A</v>
      </c>
      <c r="C193" s="196"/>
      <c r="D193" s="290"/>
      <c r="E193" s="173"/>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198"/>
      <c r="B194" s="204" t="e">
        <f>VLOOKUP(A194,Adr!A:B,2,FALSE)</f>
        <v>#N/A</v>
      </c>
      <c r="C194" s="169"/>
      <c r="D194" s="289"/>
      <c r="E194" s="230"/>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166"/>
      <c r="B195" s="204" t="e">
        <f>VLOOKUP(A195,Adr!A:B,2,FALSE)</f>
        <v>#N/A</v>
      </c>
      <c r="C195" s="196"/>
      <c r="D195" s="290"/>
      <c r="E195" s="173"/>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66"/>
      <c r="B196" s="204" t="e">
        <f>VLOOKUP(A196,Adr!A:B,2,FALSE)</f>
        <v>#N/A</v>
      </c>
      <c r="C196" s="196"/>
      <c r="D196" s="290"/>
      <c r="E196" s="230"/>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82"/>
      <c r="B197" s="204" t="e">
        <f>VLOOKUP(A197,Adr!A:B,2,FALSE)</f>
        <v>#N/A</v>
      </c>
      <c r="C197" s="185"/>
      <c r="D197" s="288"/>
      <c r="E197" s="173"/>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202"/>
      <c r="B198" s="204" t="e">
        <f>VLOOKUP(A198,Adr!A:B,2,FALSE)</f>
        <v>#N/A</v>
      </c>
      <c r="C198" s="169"/>
      <c r="D198" s="290"/>
      <c r="E198" s="230"/>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182"/>
      <c r="B199" s="204" t="e">
        <f>VLOOKUP(A199,Adr!A:B,2,FALSE)</f>
        <v>#N/A</v>
      </c>
      <c r="C199" s="185"/>
      <c r="D199" s="288"/>
      <c r="E199" s="173"/>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166"/>
      <c r="B200" s="204" t="e">
        <f>VLOOKUP(A200,Adr!A:B,2,FALSE)</f>
        <v>#N/A</v>
      </c>
      <c r="C200" s="196"/>
      <c r="D200" s="290"/>
      <c r="E200" s="230"/>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82"/>
      <c r="B201" s="204" t="e">
        <f>VLOOKUP(A201,Adr!A:B,2,FALSE)</f>
        <v>#N/A</v>
      </c>
      <c r="C201" s="185"/>
      <c r="D201" s="288"/>
      <c r="E201" s="173"/>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202"/>
      <c r="B202" s="204" t="e">
        <f>VLOOKUP(A202,Adr!A:B,2,FALSE)</f>
        <v>#N/A</v>
      </c>
      <c r="C202" s="169"/>
      <c r="D202" s="289"/>
      <c r="E202" s="230"/>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198"/>
      <c r="B203" s="204" t="e">
        <f>VLOOKUP(A203,Adr!A:B,2,FALSE)</f>
        <v>#N/A</v>
      </c>
      <c r="C203" s="185"/>
      <c r="D203" s="288"/>
      <c r="E203" s="173"/>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202"/>
      <c r="B204" s="204" t="e">
        <f>VLOOKUP(A204,Adr!A:B,2,FALSE)</f>
        <v>#N/A</v>
      </c>
      <c r="C204" s="185"/>
      <c r="D204" s="288"/>
      <c r="E204" s="230"/>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198"/>
      <c r="B205" s="204" t="e">
        <f>VLOOKUP(A205,Adr!A:B,2,FALSE)</f>
        <v>#N/A</v>
      </c>
      <c r="C205" s="169"/>
      <c r="D205" s="289"/>
      <c r="E205" s="173"/>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166"/>
      <c r="B206" s="204" t="e">
        <f>VLOOKUP(A206,Adr!A:B,2,FALSE)</f>
        <v>#N/A</v>
      </c>
      <c r="C206" s="185"/>
      <c r="D206" s="290"/>
      <c r="E206" s="230"/>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66"/>
      <c r="B207" s="204" t="e">
        <f>VLOOKUP(A207,Adr!A:B,2,FALSE)</f>
        <v>#N/A</v>
      </c>
      <c r="C207" s="196"/>
      <c r="D207" s="290"/>
      <c r="E207" s="173"/>
      <c r="F207" s="166"/>
      <c r="G207" s="169"/>
      <c r="H207" s="169"/>
      <c r="I207" s="192" t="str">
        <f t="shared" si="20"/>
        <v/>
      </c>
      <c r="J207" s="167" t="str">
        <f t="shared" si="21"/>
        <v/>
      </c>
      <c r="K207" s="5"/>
      <c r="L207" s="167" t="str">
        <f t="shared" ref="L207:L221" si="22">A207&amp;G207&amp;H207</f>
        <v/>
      </c>
      <c r="M207" s="5" t="e">
        <f t="shared" ref="M207:M268" si="23">B207&amp;F207&amp;H207&amp;C207</f>
        <v>#N/A</v>
      </c>
      <c r="N207" s="3" t="str">
        <f t="shared" ref="N207:N268" si="24">+I207&amp;H207</f>
        <v/>
      </c>
    </row>
    <row r="208" spans="1:14" x14ac:dyDescent="0.2">
      <c r="A208" s="198"/>
      <c r="B208" s="204" t="e">
        <f>VLOOKUP(A208,Adr!A:B,2,FALSE)</f>
        <v>#N/A</v>
      </c>
      <c r="C208" s="169"/>
      <c r="D208" s="289"/>
      <c r="E208" s="230"/>
      <c r="F208" s="166"/>
      <c r="G208" s="169"/>
      <c r="H208" s="169"/>
      <c r="I208" s="192" t="str">
        <f t="shared" si="20"/>
        <v/>
      </c>
      <c r="J208" s="167" t="str">
        <f t="shared" si="21"/>
        <v/>
      </c>
      <c r="K208" s="5"/>
      <c r="L208" s="167" t="str">
        <f t="shared" si="22"/>
        <v/>
      </c>
      <c r="M208" s="5" t="e">
        <f t="shared" si="23"/>
        <v>#N/A</v>
      </c>
      <c r="N208" s="3" t="str">
        <f t="shared" si="24"/>
        <v/>
      </c>
    </row>
    <row r="209" spans="1:14" x14ac:dyDescent="0.2">
      <c r="A209" s="198"/>
      <c r="B209" s="204" t="e">
        <f>VLOOKUP(A209,Adr!A:B,2,FALSE)</f>
        <v>#N/A</v>
      </c>
      <c r="C209" s="169"/>
      <c r="D209" s="290"/>
      <c r="E209" s="173"/>
      <c r="F209" s="166"/>
      <c r="G209" s="169"/>
      <c r="H209" s="169"/>
      <c r="I209" s="192" t="str">
        <f t="shared" si="20"/>
        <v/>
      </c>
      <c r="J209" s="167" t="str">
        <f t="shared" si="21"/>
        <v/>
      </c>
      <c r="K209" s="5"/>
      <c r="L209" s="167" t="str">
        <f t="shared" si="22"/>
        <v/>
      </c>
      <c r="M209" s="5" t="e">
        <f t="shared" si="23"/>
        <v>#N/A</v>
      </c>
      <c r="N209" s="3" t="str">
        <f t="shared" si="24"/>
        <v/>
      </c>
    </row>
    <row r="210" spans="1:14" x14ac:dyDescent="0.2">
      <c r="A210" s="182"/>
      <c r="B210" s="204" t="e">
        <f>VLOOKUP(A210,Adr!A:B,2,FALSE)</f>
        <v>#N/A</v>
      </c>
      <c r="C210" s="169"/>
      <c r="D210" s="289"/>
      <c r="E210" s="230"/>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82"/>
      <c r="B211" s="204" t="e">
        <f>VLOOKUP(A211,Adr!A:B,2,FALSE)</f>
        <v>#N/A</v>
      </c>
      <c r="C211" s="185"/>
      <c r="D211" s="288"/>
      <c r="E211" s="173"/>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202"/>
      <c r="B212" s="204" t="e">
        <f>VLOOKUP(A212,Adr!A:B,2,FALSE)</f>
        <v>#N/A</v>
      </c>
      <c r="C212" s="196"/>
      <c r="D212" s="290"/>
      <c r="E212" s="230"/>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166"/>
      <c r="B213" s="204" t="e">
        <f>VLOOKUP(A213,Adr!A:B,2,FALSE)</f>
        <v>#N/A</v>
      </c>
      <c r="C213" s="185"/>
      <c r="D213" s="288"/>
      <c r="E213" s="173"/>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198"/>
      <c r="B214" s="204" t="e">
        <f>VLOOKUP(A214,Adr!A:B,2,FALSE)</f>
        <v>#N/A</v>
      </c>
      <c r="C214" s="185"/>
      <c r="D214" s="288"/>
      <c r="E214" s="230"/>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202"/>
      <c r="B215" s="204" t="e">
        <f>VLOOKUP(A215,Adr!A:B,2,FALSE)</f>
        <v>#N/A</v>
      </c>
      <c r="C215" s="185"/>
      <c r="D215" s="288"/>
      <c r="E215" s="173"/>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202"/>
      <c r="B216" s="204" t="e">
        <f>VLOOKUP(A216,Adr!A:B,2,FALSE)</f>
        <v>#N/A</v>
      </c>
      <c r="C216" s="196"/>
      <c r="D216" s="290"/>
      <c r="E216" s="230"/>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90"/>
      <c r="D217" s="289"/>
      <c r="E217" s="173"/>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85"/>
      <c r="D218" s="290"/>
      <c r="E218" s="230"/>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198"/>
      <c r="B219" s="204" t="e">
        <f>VLOOKUP(A219,Adr!A:B,2,FALSE)</f>
        <v>#N/A</v>
      </c>
      <c r="C219" s="169"/>
      <c r="D219" s="289"/>
      <c r="E219" s="173"/>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198"/>
      <c r="B220" s="204" t="e">
        <f>VLOOKUP(A220,Adr!A:B,2,FALSE)</f>
        <v>#N/A</v>
      </c>
      <c r="C220" s="169"/>
      <c r="D220" s="289"/>
      <c r="E220" s="230"/>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85"/>
      <c r="D221" s="288"/>
      <c r="E221" s="173"/>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66"/>
      <c r="B222" s="204" t="e">
        <f>VLOOKUP(A222,Adr!A:B,2,FALSE)</f>
        <v>#N/A</v>
      </c>
      <c r="C222" s="196"/>
      <c r="D222" s="290"/>
      <c r="E222" s="230"/>
      <c r="F222" s="166"/>
      <c r="G222" s="169"/>
      <c r="H222" s="169"/>
      <c r="I222" s="192" t="str">
        <f t="shared" ref="I222:I285" si="25">A222&amp;F222</f>
        <v/>
      </c>
      <c r="J222" s="167" t="str">
        <f t="shared" ref="J222:J285" si="26">A222&amp;G222</f>
        <v/>
      </c>
      <c r="K222" s="5"/>
      <c r="L222" s="167" t="str">
        <f t="shared" ref="L222:L285" si="27">A222&amp;G222&amp;H222</f>
        <v/>
      </c>
      <c r="M222" s="5" t="e">
        <f t="shared" si="23"/>
        <v>#N/A</v>
      </c>
      <c r="N222" s="3" t="str">
        <f t="shared" si="24"/>
        <v/>
      </c>
    </row>
    <row r="223" spans="1:14" x14ac:dyDescent="0.2">
      <c r="A223" s="182"/>
      <c r="B223" s="204" t="e">
        <f>VLOOKUP(A223,Adr!A:B,2,FALSE)</f>
        <v>#N/A</v>
      </c>
      <c r="C223" s="185"/>
      <c r="D223" s="288"/>
      <c r="E223" s="173"/>
      <c r="F223" s="166"/>
      <c r="G223" s="169"/>
      <c r="H223" s="169"/>
      <c r="I223" s="192" t="str">
        <f t="shared" si="25"/>
        <v/>
      </c>
      <c r="J223" s="167" t="str">
        <f t="shared" si="26"/>
        <v/>
      </c>
      <c r="K223" s="5"/>
      <c r="L223" s="167" t="str">
        <f t="shared" si="27"/>
        <v/>
      </c>
      <c r="M223" s="5" t="e">
        <f t="shared" si="23"/>
        <v>#N/A</v>
      </c>
      <c r="N223" s="3" t="str">
        <f t="shared" si="24"/>
        <v/>
      </c>
    </row>
    <row r="224" spans="1:14" x14ac:dyDescent="0.2">
      <c r="A224" s="202"/>
      <c r="B224" s="204" t="e">
        <f>VLOOKUP(A224,Adr!A:B,2,FALSE)</f>
        <v>#N/A</v>
      </c>
      <c r="C224" s="185"/>
      <c r="D224" s="288"/>
      <c r="E224" s="230"/>
      <c r="F224" s="166"/>
      <c r="G224" s="169"/>
      <c r="H224" s="169"/>
      <c r="I224" s="192" t="str">
        <f t="shared" si="25"/>
        <v/>
      </c>
      <c r="J224" s="167" t="str">
        <f t="shared" si="26"/>
        <v/>
      </c>
      <c r="K224" s="5"/>
      <c r="L224" s="167" t="str">
        <f t="shared" si="27"/>
        <v/>
      </c>
      <c r="M224" s="5" t="e">
        <f t="shared" si="23"/>
        <v>#N/A</v>
      </c>
      <c r="N224" s="3" t="str">
        <f t="shared" si="24"/>
        <v/>
      </c>
    </row>
    <row r="225" spans="1:14" x14ac:dyDescent="0.2">
      <c r="A225" s="166"/>
      <c r="B225" s="204" t="e">
        <f>VLOOKUP(A225,Adr!A:B,2,FALSE)</f>
        <v>#N/A</v>
      </c>
      <c r="C225" s="196"/>
      <c r="D225" s="290"/>
      <c r="E225" s="173"/>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202"/>
      <c r="B226" s="204" t="e">
        <f>VLOOKUP(A226,Adr!A:B,2,FALSE)</f>
        <v>#N/A</v>
      </c>
      <c r="C226" s="196"/>
      <c r="D226" s="290"/>
      <c r="E226" s="230"/>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198"/>
      <c r="B227" s="204" t="e">
        <f>VLOOKUP(A227,Adr!A:B,2,FALSE)</f>
        <v>#N/A</v>
      </c>
      <c r="C227" s="196"/>
      <c r="D227" s="290"/>
      <c r="E227" s="173"/>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166"/>
      <c r="B228" s="204" t="e">
        <f>VLOOKUP(A228,Adr!A:B,2,FALSE)</f>
        <v>#N/A</v>
      </c>
      <c r="C228" s="185"/>
      <c r="D228" s="288"/>
      <c r="E228" s="230"/>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98"/>
      <c r="B229" s="204" t="e">
        <f>VLOOKUP(A229,Adr!A:B,2,FALSE)</f>
        <v>#N/A</v>
      </c>
      <c r="C229" s="169"/>
      <c r="D229" s="289"/>
      <c r="E229" s="173"/>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202"/>
      <c r="B230" s="204" t="e">
        <f>VLOOKUP(A230,Adr!A:B,2,FALSE)</f>
        <v>#N/A</v>
      </c>
      <c r="C230" s="185"/>
      <c r="D230" s="288"/>
      <c r="E230" s="230"/>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202"/>
      <c r="B231" s="204" t="e">
        <f>VLOOKUP(A231,Adr!A:B,2,FALSE)</f>
        <v>#N/A</v>
      </c>
      <c r="C231" s="185"/>
      <c r="D231" s="288"/>
      <c r="E231" s="173"/>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8"/>
      <c r="E232" s="230"/>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166"/>
      <c r="B233" s="204" t="e">
        <f>VLOOKUP(A233,Adr!A:B,2,FALSE)</f>
        <v>#N/A</v>
      </c>
      <c r="C233" s="196"/>
      <c r="D233" s="290"/>
      <c r="E233" s="173"/>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202"/>
      <c r="B234" s="204" t="e">
        <f>VLOOKUP(A234,Adr!A:B,2,FALSE)</f>
        <v>#N/A</v>
      </c>
      <c r="C234" s="185"/>
      <c r="D234" s="288"/>
      <c r="E234" s="230"/>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166"/>
      <c r="B235" s="204" t="e">
        <f>VLOOKUP(A235,Adr!A:B,2,FALSE)</f>
        <v>#N/A</v>
      </c>
      <c r="C235" s="196"/>
      <c r="D235" s="290"/>
      <c r="E235" s="173"/>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202"/>
      <c r="B236" s="204" t="e">
        <f>VLOOKUP(A236,Adr!A:B,2,FALSE)</f>
        <v>#N/A</v>
      </c>
      <c r="C236" s="185"/>
      <c r="D236" s="288"/>
      <c r="E236" s="230"/>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202"/>
      <c r="B237" s="204" t="e">
        <f>VLOOKUP(A237,Adr!A:B,2,FALSE)</f>
        <v>#N/A</v>
      </c>
      <c r="C237" s="185"/>
      <c r="D237" s="288"/>
      <c r="E237" s="173"/>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198"/>
      <c r="B238" s="204" t="e">
        <f>VLOOKUP(A238,Adr!A:B,2,FALSE)</f>
        <v>#N/A</v>
      </c>
      <c r="C238" s="196"/>
      <c r="D238" s="290"/>
      <c r="E238" s="230"/>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166"/>
      <c r="B239" s="204" t="e">
        <f>VLOOKUP(A239,Adr!A:B,2,FALSE)</f>
        <v>#N/A</v>
      </c>
      <c r="C239" s="196"/>
      <c r="D239" s="290"/>
      <c r="E239" s="173"/>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98"/>
      <c r="B240" s="204" t="e">
        <f>VLOOKUP(A240,Adr!A:B,2,FALSE)</f>
        <v>#N/A</v>
      </c>
      <c r="C240" s="185"/>
      <c r="D240" s="288"/>
      <c r="E240" s="230"/>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66"/>
      <c r="B241" s="204" t="e">
        <f>VLOOKUP(A241,Adr!A:B,2,FALSE)</f>
        <v>#N/A</v>
      </c>
      <c r="C241" s="196"/>
      <c r="D241" s="290"/>
      <c r="E241" s="173"/>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82"/>
      <c r="B242" s="204" t="e">
        <f>VLOOKUP(A242,Adr!A:B,2,FALSE)</f>
        <v>#N/A</v>
      </c>
      <c r="C242" s="185"/>
      <c r="D242" s="288"/>
      <c r="E242" s="230"/>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98"/>
      <c r="B243" s="204" t="e">
        <f>VLOOKUP(A243,Adr!A:B,2,FALSE)</f>
        <v>#N/A</v>
      </c>
      <c r="C243" s="169"/>
      <c r="D243" s="289"/>
      <c r="E243" s="173"/>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202"/>
      <c r="B244" s="204" t="e">
        <f>VLOOKUP(A244,Adr!A:B,2,FALSE)</f>
        <v>#N/A</v>
      </c>
      <c r="C244" s="185"/>
      <c r="D244" s="288"/>
      <c r="E244" s="230"/>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198"/>
      <c r="B245" s="204" t="e">
        <f>VLOOKUP(A245,Adr!A:B,2,FALSE)</f>
        <v>#N/A</v>
      </c>
      <c r="C245" s="185"/>
      <c r="D245" s="288"/>
      <c r="E245" s="173"/>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182"/>
      <c r="B246" s="204" t="e">
        <f>VLOOKUP(A246,Adr!A:B,2,FALSE)</f>
        <v>#N/A</v>
      </c>
      <c r="C246" s="185"/>
      <c r="D246" s="288"/>
      <c r="E246" s="230"/>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98"/>
      <c r="B247" s="204" t="e">
        <f>VLOOKUP(A247,Adr!A:B,2,FALSE)</f>
        <v>#N/A</v>
      </c>
      <c r="C247" s="169"/>
      <c r="D247" s="289"/>
      <c r="E247" s="173"/>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66"/>
      <c r="B248" s="204" t="e">
        <f>VLOOKUP(A248,Adr!A:B,2,FALSE)</f>
        <v>#N/A</v>
      </c>
      <c r="C248" s="196"/>
      <c r="D248" s="290"/>
      <c r="E248" s="230"/>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202"/>
      <c r="B249" s="204" t="e">
        <f>VLOOKUP(A249,Adr!A:B,2,FALSE)</f>
        <v>#N/A</v>
      </c>
      <c r="C249" s="185"/>
      <c r="D249" s="288"/>
      <c r="E249" s="173"/>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198"/>
      <c r="B250" s="204" t="e">
        <f>VLOOKUP(A250,Adr!A:B,2,FALSE)</f>
        <v>#N/A</v>
      </c>
      <c r="C250" s="185"/>
      <c r="D250" s="288"/>
      <c r="E250" s="230"/>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202"/>
      <c r="B251" s="204" t="e">
        <f>VLOOKUP(A251,Adr!A:B,2,FALSE)</f>
        <v>#N/A</v>
      </c>
      <c r="C251" s="185"/>
      <c r="D251" s="288"/>
      <c r="E251" s="173"/>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202"/>
      <c r="B252" s="204" t="e">
        <f>VLOOKUP(A252,Adr!A:B,2,FALSE)</f>
        <v>#N/A</v>
      </c>
      <c r="C252" s="185"/>
      <c r="D252" s="288"/>
      <c r="E252" s="230"/>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178"/>
      <c r="B253" s="204" t="e">
        <f>VLOOKUP(A253,Adr!A:B,2,FALSE)</f>
        <v>#N/A</v>
      </c>
      <c r="C253" s="169"/>
      <c r="D253" s="289"/>
      <c r="E253" s="173"/>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198"/>
      <c r="B254" s="204" t="e">
        <f>VLOOKUP(A254,Adr!A:B,2,FALSE)</f>
        <v>#N/A</v>
      </c>
      <c r="C254" s="185"/>
      <c r="D254" s="289"/>
      <c r="E254" s="230"/>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66"/>
      <c r="B255" s="204" t="e">
        <f>VLOOKUP(A255,Adr!A:B,2,FALSE)</f>
        <v>#N/A</v>
      </c>
      <c r="C255" s="169"/>
      <c r="D255" s="289"/>
      <c r="E255" s="173"/>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202"/>
      <c r="B256" s="204" t="e">
        <f>VLOOKUP(A256,Adr!A:B,2,FALSE)</f>
        <v>#N/A</v>
      </c>
      <c r="C256" s="185"/>
      <c r="D256" s="288"/>
      <c r="E256" s="230"/>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166"/>
      <c r="B257" s="204" t="e">
        <f>VLOOKUP(A257,Adr!A:B,2,FALSE)</f>
        <v>#N/A</v>
      </c>
      <c r="C257" s="196"/>
      <c r="D257" s="290"/>
      <c r="E257" s="173"/>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202"/>
      <c r="B258" s="204" t="e">
        <f>VLOOKUP(A258,Adr!A:B,2,FALSE)</f>
        <v>#N/A</v>
      </c>
      <c r="C258" s="185"/>
      <c r="D258" s="288"/>
      <c r="E258" s="230"/>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202"/>
      <c r="B259" s="204" t="e">
        <f>VLOOKUP(A259,Adr!A:B,2,FALSE)</f>
        <v>#N/A</v>
      </c>
      <c r="C259" s="185"/>
      <c r="D259" s="288"/>
      <c r="E259" s="173"/>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166"/>
      <c r="B260" s="204" t="e">
        <f>VLOOKUP(A260,Adr!A:B,2,FALSE)</f>
        <v>#N/A</v>
      </c>
      <c r="C260" s="196"/>
      <c r="D260" s="290"/>
      <c r="E260" s="230"/>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166"/>
      <c r="B261" s="204" t="e">
        <f>VLOOKUP(A261,Adr!A:B,2,FALSE)</f>
        <v>#N/A</v>
      </c>
      <c r="C261" s="185"/>
      <c r="D261" s="288"/>
      <c r="E261" s="173"/>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98"/>
      <c r="B262" s="204" t="e">
        <f>VLOOKUP(A262,Adr!A:B,2,FALSE)</f>
        <v>#N/A</v>
      </c>
      <c r="C262" s="185"/>
      <c r="D262" s="288"/>
      <c r="E262" s="230"/>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98"/>
      <c r="B263" s="204" t="e">
        <f>VLOOKUP(A263,Adr!A:B,2,FALSE)</f>
        <v>#N/A</v>
      </c>
      <c r="C263" s="185"/>
      <c r="D263" s="288"/>
      <c r="E263" s="173"/>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82"/>
      <c r="B264" s="204" t="e">
        <f>VLOOKUP(A264,Adr!A:B,2,FALSE)</f>
        <v>#N/A</v>
      </c>
      <c r="C264" s="185"/>
      <c r="D264" s="288"/>
      <c r="E264" s="230"/>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82"/>
      <c r="B265" s="204" t="e">
        <f>VLOOKUP(A265,Adr!A:B,2,FALSE)</f>
        <v>#N/A</v>
      </c>
      <c r="C265" s="185"/>
      <c r="D265" s="288"/>
      <c r="E265" s="173"/>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8"/>
      <c r="E266" s="230"/>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8"/>
      <c r="E267" s="173"/>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8"/>
      <c r="E268" s="230"/>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8"/>
      <c r="E269" s="173"/>
      <c r="F269" s="166"/>
      <c r="G269" s="169"/>
      <c r="H269" s="169"/>
      <c r="I269" s="192" t="str">
        <f t="shared" si="25"/>
        <v/>
      </c>
      <c r="J269" s="167" t="str">
        <f t="shared" si="26"/>
        <v/>
      </c>
      <c r="K269" s="5"/>
      <c r="L269" s="167" t="str">
        <f t="shared" si="27"/>
        <v/>
      </c>
      <c r="M269" s="5" t="e">
        <f t="shared" ref="M269:M332" si="28">B269&amp;F269&amp;H269&amp;C269</f>
        <v>#N/A</v>
      </c>
      <c r="N269" s="3" t="str">
        <f t="shared" ref="N269:N332" si="29">+I269&amp;H269</f>
        <v/>
      </c>
    </row>
    <row r="270" spans="1:14" x14ac:dyDescent="0.2">
      <c r="A270" s="198"/>
      <c r="B270" s="204" t="e">
        <f>VLOOKUP(A270,Adr!A:B,2,FALSE)</f>
        <v>#N/A</v>
      </c>
      <c r="C270" s="169"/>
      <c r="D270" s="289"/>
      <c r="E270" s="230"/>
      <c r="F270" s="166"/>
      <c r="G270" s="169"/>
      <c r="H270" s="169"/>
      <c r="I270" s="192" t="str">
        <f t="shared" si="25"/>
        <v/>
      </c>
      <c r="J270" s="167" t="str">
        <f t="shared" si="26"/>
        <v/>
      </c>
      <c r="K270" s="5"/>
      <c r="L270" s="167" t="str">
        <f t="shared" si="27"/>
        <v/>
      </c>
      <c r="M270" s="5" t="e">
        <f t="shared" si="28"/>
        <v>#N/A</v>
      </c>
      <c r="N270" s="3" t="str">
        <f t="shared" si="29"/>
        <v/>
      </c>
    </row>
    <row r="271" spans="1:14" x14ac:dyDescent="0.2">
      <c r="A271" s="182"/>
      <c r="B271" s="204" t="e">
        <f>VLOOKUP(A271,Adr!A:B,2,FALSE)</f>
        <v>#N/A</v>
      </c>
      <c r="C271" s="185"/>
      <c r="D271" s="288"/>
      <c r="E271" s="173"/>
      <c r="F271" s="166"/>
      <c r="G271" s="169"/>
      <c r="H271" s="169"/>
      <c r="I271" s="192" t="str">
        <f t="shared" si="25"/>
        <v/>
      </c>
      <c r="J271" s="167" t="str">
        <f t="shared" si="26"/>
        <v/>
      </c>
      <c r="K271" s="5"/>
      <c r="L271" s="167" t="str">
        <f t="shared" si="27"/>
        <v/>
      </c>
      <c r="M271" s="5" t="e">
        <f t="shared" si="28"/>
        <v>#N/A</v>
      </c>
      <c r="N271" s="3" t="str">
        <f t="shared" si="29"/>
        <v/>
      </c>
    </row>
    <row r="272" spans="1:14" x14ac:dyDescent="0.2">
      <c r="A272" s="182"/>
      <c r="B272" s="204" t="e">
        <f>VLOOKUP(A272,Adr!A:B,2,FALSE)</f>
        <v>#N/A</v>
      </c>
      <c r="C272" s="185"/>
      <c r="D272" s="288"/>
      <c r="E272" s="230"/>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202"/>
      <c r="B273" s="204" t="e">
        <f>VLOOKUP(A273,Adr!A:B,2,FALSE)</f>
        <v>#N/A</v>
      </c>
      <c r="C273" s="185"/>
      <c r="D273" s="288"/>
      <c r="E273" s="173"/>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198"/>
      <c r="B274" s="204" t="e">
        <f>VLOOKUP(A274,Adr!A:B,2,FALSE)</f>
        <v>#N/A</v>
      </c>
      <c r="C274" s="185"/>
      <c r="D274" s="288"/>
      <c r="E274" s="230"/>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202"/>
      <c r="B275" s="204" t="e">
        <f>VLOOKUP(A275,Adr!A:B,2,FALSE)</f>
        <v>#N/A</v>
      </c>
      <c r="C275" s="185"/>
      <c r="D275" s="288"/>
      <c r="E275" s="173"/>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202"/>
      <c r="B276" s="204" t="e">
        <f>VLOOKUP(A276,Adr!A:B,2,FALSE)</f>
        <v>#N/A</v>
      </c>
      <c r="C276" s="185"/>
      <c r="D276" s="288"/>
      <c r="E276" s="230"/>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96"/>
      <c r="D277" s="288"/>
      <c r="E277" s="173"/>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198"/>
      <c r="B278" s="204" t="e">
        <f>VLOOKUP(A278,Adr!A:B,2,FALSE)</f>
        <v>#N/A</v>
      </c>
      <c r="C278" s="169"/>
      <c r="D278" s="289"/>
      <c r="E278" s="230"/>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202"/>
      <c r="B279" s="204" t="e">
        <f>VLOOKUP(A279,Adr!A:B,2,FALSE)</f>
        <v>#N/A</v>
      </c>
      <c r="C279" s="185"/>
      <c r="D279" s="288"/>
      <c r="E279" s="173"/>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202"/>
      <c r="B280" s="204" t="e">
        <f>VLOOKUP(A280,Adr!A:B,2,FALSE)</f>
        <v>#N/A</v>
      </c>
      <c r="C280" s="185"/>
      <c r="D280" s="288"/>
      <c r="E280" s="230"/>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198"/>
      <c r="B281" s="204" t="e">
        <f>VLOOKUP(A281,Adr!A:B,2,FALSE)</f>
        <v>#N/A</v>
      </c>
      <c r="C281" s="185"/>
      <c r="D281" s="288"/>
      <c r="E281" s="173"/>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202"/>
      <c r="B282" s="204" t="e">
        <f>VLOOKUP(A282,Adr!A:B,2,FALSE)</f>
        <v>#N/A</v>
      </c>
      <c r="C282" s="185"/>
      <c r="D282" s="288"/>
      <c r="E282" s="230"/>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202"/>
      <c r="B283" s="204" t="e">
        <f>VLOOKUP(A283,Adr!A:B,2,FALSE)</f>
        <v>#N/A</v>
      </c>
      <c r="C283" s="185"/>
      <c r="D283" s="288"/>
      <c r="E283" s="173"/>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182"/>
      <c r="B284" s="204" t="e">
        <f>VLOOKUP(A284,Adr!A:B,2,FALSE)</f>
        <v>#N/A</v>
      </c>
      <c r="C284" s="196"/>
      <c r="D284" s="290"/>
      <c r="E284" s="230"/>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166"/>
      <c r="B285" s="204" t="e">
        <f>VLOOKUP(A285,Adr!A:B,2,FALSE)</f>
        <v>#N/A</v>
      </c>
      <c r="C285" s="185"/>
      <c r="D285" s="288"/>
      <c r="E285" s="173"/>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202"/>
      <c r="B286" s="204" t="e">
        <f>VLOOKUP(A286,Adr!A:B,2,FALSE)</f>
        <v>#N/A</v>
      </c>
      <c r="C286" s="196"/>
      <c r="D286" s="290"/>
      <c r="E286" s="230"/>
      <c r="F286" s="166"/>
      <c r="G286" s="169"/>
      <c r="H286" s="169"/>
      <c r="I286" s="192" t="str">
        <f t="shared" ref="I286:I349" si="30">A286&amp;F286</f>
        <v/>
      </c>
      <c r="J286" s="167" t="str">
        <f t="shared" ref="J286:J349" si="31">A286&amp;G286</f>
        <v/>
      </c>
      <c r="K286" s="5"/>
      <c r="L286" s="167" t="str">
        <f t="shared" ref="L286:L349" si="32">A286&amp;G286&amp;H286</f>
        <v/>
      </c>
      <c r="M286" s="5" t="e">
        <f t="shared" si="28"/>
        <v>#N/A</v>
      </c>
      <c r="N286" s="3" t="str">
        <f t="shared" si="29"/>
        <v/>
      </c>
    </row>
    <row r="287" spans="1:14" x14ac:dyDescent="0.2">
      <c r="A287" s="182"/>
      <c r="B287" s="204" t="e">
        <f>VLOOKUP(A287,Adr!A:B,2,FALSE)</f>
        <v>#N/A</v>
      </c>
      <c r="C287" s="185"/>
      <c r="D287" s="288"/>
      <c r="E287" s="173"/>
      <c r="F287" s="166"/>
      <c r="G287" s="169"/>
      <c r="H287" s="169"/>
      <c r="I287" s="192" t="str">
        <f t="shared" si="30"/>
        <v/>
      </c>
      <c r="J287" s="167" t="str">
        <f t="shared" si="31"/>
        <v/>
      </c>
      <c r="K287" s="5"/>
      <c r="L287" s="167" t="str">
        <f t="shared" si="32"/>
        <v/>
      </c>
      <c r="M287" s="5" t="e">
        <f t="shared" si="28"/>
        <v>#N/A</v>
      </c>
      <c r="N287" s="3" t="str">
        <f t="shared" si="29"/>
        <v/>
      </c>
    </row>
    <row r="288" spans="1:14" x14ac:dyDescent="0.2">
      <c r="A288" s="182"/>
      <c r="B288" s="204" t="e">
        <f>VLOOKUP(A288,Adr!A:B,2,FALSE)</f>
        <v>#N/A</v>
      </c>
      <c r="C288" s="185"/>
      <c r="D288" s="288"/>
      <c r="E288" s="230"/>
      <c r="F288" s="166"/>
      <c r="G288" s="169"/>
      <c r="H288" s="169"/>
      <c r="I288" s="192" t="str">
        <f t="shared" si="30"/>
        <v/>
      </c>
      <c r="J288" s="167" t="str">
        <f t="shared" si="31"/>
        <v/>
      </c>
      <c r="K288" s="5"/>
      <c r="L288" s="167" t="str">
        <f t="shared" si="32"/>
        <v/>
      </c>
      <c r="M288" s="5" t="e">
        <f t="shared" si="28"/>
        <v>#N/A</v>
      </c>
      <c r="N288" s="3" t="str">
        <f t="shared" si="29"/>
        <v/>
      </c>
    </row>
    <row r="289" spans="1:14" x14ac:dyDescent="0.2">
      <c r="A289" s="166"/>
      <c r="B289" s="204" t="e">
        <f>VLOOKUP(A289,Adr!A:B,2,FALSE)</f>
        <v>#N/A</v>
      </c>
      <c r="C289" s="185"/>
      <c r="D289" s="288"/>
      <c r="E289" s="173"/>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82"/>
      <c r="B290" s="204" t="e">
        <f>VLOOKUP(A290,Adr!A:B,2,FALSE)</f>
        <v>#N/A</v>
      </c>
      <c r="C290" s="185"/>
      <c r="D290" s="288"/>
      <c r="E290" s="230"/>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66"/>
      <c r="B291" s="204" t="e">
        <f>VLOOKUP(A291,Adr!A:B,2,FALSE)</f>
        <v>#N/A</v>
      </c>
      <c r="C291" s="196"/>
      <c r="D291" s="290"/>
      <c r="E291" s="173"/>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66"/>
      <c r="B292" s="204" t="e">
        <f>VLOOKUP(A292,Adr!A:B,2,FALSE)</f>
        <v>#N/A</v>
      </c>
      <c r="C292" s="196"/>
      <c r="D292" s="290"/>
      <c r="E292" s="230"/>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202"/>
      <c r="B293" s="204" t="e">
        <f>VLOOKUP(A293,Adr!A:B,2,FALSE)</f>
        <v>#N/A</v>
      </c>
      <c r="C293" s="185"/>
      <c r="D293" s="290"/>
      <c r="E293" s="173"/>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182"/>
      <c r="B294" s="204" t="e">
        <f>VLOOKUP(A294,Adr!A:B,2,FALSE)</f>
        <v>#N/A</v>
      </c>
      <c r="C294" s="185"/>
      <c r="D294" s="288"/>
      <c r="E294" s="230"/>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202"/>
      <c r="B295" s="204" t="e">
        <f>VLOOKUP(A295,Adr!A:B,2,FALSE)</f>
        <v>#N/A</v>
      </c>
      <c r="C295" s="190"/>
      <c r="D295" s="289"/>
      <c r="E295" s="173"/>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202"/>
      <c r="B296" s="204" t="e">
        <f>VLOOKUP(A296,Adr!A:B,2,FALSE)</f>
        <v>#N/A</v>
      </c>
      <c r="C296" s="185"/>
      <c r="D296" s="288"/>
      <c r="E296" s="230"/>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166"/>
      <c r="B297" s="204" t="e">
        <f>VLOOKUP(A297,Adr!A:B,2,FALSE)</f>
        <v>#N/A</v>
      </c>
      <c r="C297" s="185"/>
      <c r="D297" s="288"/>
      <c r="E297" s="173"/>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166"/>
      <c r="B298" s="204" t="e">
        <f>VLOOKUP(A298,Adr!A:B,2,FALSE)</f>
        <v>#N/A</v>
      </c>
      <c r="C298" s="185"/>
      <c r="D298" s="288"/>
      <c r="E298" s="230"/>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98"/>
      <c r="B299" s="204" t="e">
        <f>VLOOKUP(A299,Adr!A:B,2,FALSE)</f>
        <v>#N/A</v>
      </c>
      <c r="C299" s="169"/>
      <c r="D299" s="289"/>
      <c r="E299" s="173"/>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98"/>
      <c r="B300" s="204" t="e">
        <f>VLOOKUP(A300,Adr!A:B,2,FALSE)</f>
        <v>#N/A</v>
      </c>
      <c r="C300" s="185"/>
      <c r="D300" s="288"/>
      <c r="E300" s="230"/>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66"/>
      <c r="B301" s="204" t="e">
        <f>VLOOKUP(A301,Adr!A:B,2,FALSE)</f>
        <v>#N/A</v>
      </c>
      <c r="C301" s="196"/>
      <c r="D301" s="288"/>
      <c r="E301" s="173"/>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202"/>
      <c r="B302" s="204" t="e">
        <f>VLOOKUP(A302,Adr!A:B,2,FALSE)</f>
        <v>#N/A</v>
      </c>
      <c r="C302" s="196"/>
      <c r="D302" s="290"/>
      <c r="E302" s="230"/>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198"/>
      <c r="B303" s="204" t="e">
        <f>VLOOKUP(A303,Adr!A:B,2,FALSE)</f>
        <v>#N/A</v>
      </c>
      <c r="C303" s="185"/>
      <c r="D303" s="288"/>
      <c r="E303" s="173"/>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166"/>
      <c r="B304" s="204" t="e">
        <f>VLOOKUP(A304,Adr!A:B,2,FALSE)</f>
        <v>#N/A</v>
      </c>
      <c r="C304" s="197"/>
      <c r="D304" s="291"/>
      <c r="E304" s="230"/>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98"/>
      <c r="B305" s="204" t="e">
        <f>VLOOKUP(A305,Adr!A:B,2,FALSE)</f>
        <v>#N/A</v>
      </c>
      <c r="C305" s="185"/>
      <c r="D305" s="288"/>
      <c r="E305" s="173"/>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66"/>
      <c r="B306" s="204" t="e">
        <f>VLOOKUP(A306,Adr!A:B,2,FALSE)</f>
        <v>#N/A</v>
      </c>
      <c r="C306" s="185"/>
      <c r="D306" s="288"/>
      <c r="E306" s="230"/>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66"/>
      <c r="B307" s="204" t="e">
        <f>VLOOKUP(A307,Adr!A:B,2,FALSE)</f>
        <v>#N/A</v>
      </c>
      <c r="C307" s="196"/>
      <c r="D307" s="290"/>
      <c r="E307" s="173"/>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82"/>
      <c r="B308" s="204" t="e">
        <f>VLOOKUP(A308,Adr!A:B,2,FALSE)</f>
        <v>#N/A</v>
      </c>
      <c r="C308" s="185"/>
      <c r="D308" s="288"/>
      <c r="E308" s="230"/>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82"/>
      <c r="B309" s="204" t="e">
        <f>VLOOKUP(A309,Adr!A:B,2,FALSE)</f>
        <v>#N/A</v>
      </c>
      <c r="C309" s="185"/>
      <c r="D309" s="288"/>
      <c r="E309" s="173"/>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202"/>
      <c r="B310" s="204" t="e">
        <f>VLOOKUP(A310,Adr!A:B,2,FALSE)</f>
        <v>#N/A</v>
      </c>
      <c r="C310" s="185"/>
      <c r="D310" s="288"/>
      <c r="E310" s="230"/>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202"/>
      <c r="B311" s="204" t="e">
        <f>VLOOKUP(A311,Adr!A:B,2,FALSE)</f>
        <v>#N/A</v>
      </c>
      <c r="C311" s="185"/>
      <c r="D311" s="288"/>
      <c r="E311" s="173"/>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8"/>
      <c r="E312" s="230"/>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166"/>
      <c r="B313" s="204" t="e">
        <f>VLOOKUP(A313,Adr!A:B,2,FALSE)</f>
        <v>#N/A</v>
      </c>
      <c r="C313" s="185"/>
      <c r="D313" s="288"/>
      <c r="E313" s="173"/>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202"/>
      <c r="B314" s="204" t="e">
        <f>VLOOKUP(A314,Adr!A:B,2,FALSE)</f>
        <v>#N/A</v>
      </c>
      <c r="C314" s="196"/>
      <c r="D314" s="288"/>
      <c r="E314" s="230"/>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166"/>
      <c r="B315" s="204" t="e">
        <f>VLOOKUP(A315,Adr!A:B,2,FALSE)</f>
        <v>#N/A</v>
      </c>
      <c r="C315" s="185"/>
      <c r="D315" s="288"/>
      <c r="E315" s="173"/>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182"/>
      <c r="B316" s="204" t="e">
        <f>VLOOKUP(A316,Adr!A:B,2,FALSE)</f>
        <v>#N/A</v>
      </c>
      <c r="C316" s="185"/>
      <c r="D316" s="288"/>
      <c r="E316" s="173"/>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66"/>
      <c r="B317" s="204" t="e">
        <f>VLOOKUP(A317,Adr!A:B,2,FALSE)</f>
        <v>#N/A</v>
      </c>
      <c r="C317" s="196"/>
      <c r="D317" s="290"/>
      <c r="E317" s="230"/>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66"/>
      <c r="B318" s="204" t="e">
        <f>VLOOKUP(A318,Adr!A:B,2,FALSE)</f>
        <v>#N/A</v>
      </c>
      <c r="C318" s="196"/>
      <c r="D318" s="290"/>
      <c r="E318" s="173"/>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202"/>
      <c r="B319" s="204" t="e">
        <f>VLOOKUP(A319,Adr!A:B,2,FALSE)</f>
        <v>#N/A</v>
      </c>
      <c r="C319" s="185"/>
      <c r="D319" s="288"/>
      <c r="E319" s="230"/>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182"/>
      <c r="B320" s="204" t="e">
        <f>VLOOKUP(A320,Adr!A:B,2,FALSE)</f>
        <v>#N/A</v>
      </c>
      <c r="C320" s="185"/>
      <c r="D320" s="288"/>
      <c r="E320" s="173"/>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166"/>
      <c r="B321" s="204" t="e">
        <f>VLOOKUP(A321,Adr!A:B,2,FALSE)</f>
        <v>#N/A</v>
      </c>
      <c r="C321" s="185"/>
      <c r="D321" s="288"/>
      <c r="E321" s="230"/>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66"/>
      <c r="B322" s="204" t="e">
        <f>VLOOKUP(A322,Adr!A:B,2,FALSE)</f>
        <v>#N/A</v>
      </c>
      <c r="C322" s="197"/>
      <c r="D322" s="291"/>
      <c r="E322" s="173"/>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96"/>
      <c r="D323" s="290"/>
      <c r="E323" s="230"/>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202"/>
      <c r="B324" s="204" t="e">
        <f>VLOOKUP(A324,Adr!A:B,2,FALSE)</f>
        <v>#N/A</v>
      </c>
      <c r="C324" s="185"/>
      <c r="D324" s="288"/>
      <c r="E324" s="173"/>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166"/>
      <c r="B325" s="204" t="e">
        <f>VLOOKUP(A325,Adr!A:B,2,FALSE)</f>
        <v>#N/A</v>
      </c>
      <c r="C325" s="196"/>
      <c r="D325" s="288"/>
      <c r="E325" s="230"/>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202"/>
      <c r="B326" s="204" t="e">
        <f>VLOOKUP(A326,Adr!A:B,2,FALSE)</f>
        <v>#N/A</v>
      </c>
      <c r="C326" s="190"/>
      <c r="D326" s="289"/>
      <c r="E326" s="173"/>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166"/>
      <c r="B327" s="204" t="e">
        <f>VLOOKUP(A327,Adr!A:B,2,FALSE)</f>
        <v>#N/A</v>
      </c>
      <c r="C327" s="185"/>
      <c r="D327" s="288"/>
      <c r="E327" s="230"/>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166"/>
      <c r="B328" s="204" t="e">
        <f>VLOOKUP(A328,Adr!A:B,2,FALSE)</f>
        <v>#N/A</v>
      </c>
      <c r="C328" s="196"/>
      <c r="D328" s="290"/>
      <c r="E328" s="173"/>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96"/>
      <c r="D329" s="290"/>
      <c r="E329" s="230"/>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98"/>
      <c r="B330" s="204" t="e">
        <f>VLOOKUP(A330,Adr!A:B,2,FALSE)</f>
        <v>#N/A</v>
      </c>
      <c r="C330" s="185"/>
      <c r="D330" s="288"/>
      <c r="E330" s="230"/>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98"/>
      <c r="B331" s="204" t="e">
        <f>VLOOKUP(A331,Adr!A:B,2,FALSE)</f>
        <v>#N/A</v>
      </c>
      <c r="C331" s="185"/>
      <c r="D331" s="288"/>
      <c r="E331" s="173"/>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96"/>
      <c r="D332" s="290"/>
      <c r="E332" s="230"/>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66"/>
      <c r="B333" s="204" t="e">
        <f>VLOOKUP(A333,Adr!A:B,2,FALSE)</f>
        <v>#N/A</v>
      </c>
      <c r="C333" s="185"/>
      <c r="D333" s="288"/>
      <c r="E333" s="173"/>
      <c r="F333" s="166"/>
      <c r="G333" s="169"/>
      <c r="H333" s="169"/>
      <c r="I333" s="192" t="str">
        <f t="shared" si="30"/>
        <v/>
      </c>
      <c r="J333" s="167" t="str">
        <f t="shared" si="31"/>
        <v/>
      </c>
      <c r="K333" s="5"/>
      <c r="L333" s="167" t="str">
        <f t="shared" si="32"/>
        <v/>
      </c>
      <c r="M333" s="5" t="e">
        <f t="shared" ref="M333:M396" si="33">B333&amp;F333&amp;H333&amp;C333</f>
        <v>#N/A</v>
      </c>
      <c r="N333" s="3" t="str">
        <f t="shared" ref="N333:N396" si="34">+I333&amp;H333</f>
        <v/>
      </c>
    </row>
    <row r="334" spans="1:14" x14ac:dyDescent="0.2">
      <c r="A334" s="166"/>
      <c r="B334" s="204" t="e">
        <f>VLOOKUP(A334,Adr!A:B,2,FALSE)</f>
        <v>#N/A</v>
      </c>
      <c r="C334" s="185"/>
      <c r="D334" s="290"/>
      <c r="E334" s="173"/>
      <c r="F334" s="166"/>
      <c r="G334" s="169"/>
      <c r="H334" s="169"/>
      <c r="I334" s="192" t="str">
        <f t="shared" si="30"/>
        <v/>
      </c>
      <c r="J334" s="167" t="str">
        <f t="shared" si="31"/>
        <v/>
      </c>
      <c r="K334" s="5"/>
      <c r="L334" s="167" t="str">
        <f t="shared" si="32"/>
        <v/>
      </c>
      <c r="M334" s="5" t="e">
        <f t="shared" si="33"/>
        <v>#N/A</v>
      </c>
      <c r="N334" s="3" t="str">
        <f t="shared" si="34"/>
        <v/>
      </c>
    </row>
    <row r="335" spans="1:14" x14ac:dyDescent="0.2">
      <c r="A335" s="198"/>
      <c r="B335" s="204" t="e">
        <f>VLOOKUP(A335,Adr!A:B,2,FALSE)</f>
        <v>#N/A</v>
      </c>
      <c r="C335" s="196"/>
      <c r="D335" s="288"/>
      <c r="E335" s="230"/>
      <c r="F335" s="166"/>
      <c r="G335" s="169"/>
      <c r="H335" s="169"/>
      <c r="I335" s="192" t="str">
        <f t="shared" si="30"/>
        <v/>
      </c>
      <c r="J335" s="167" t="str">
        <f t="shared" si="31"/>
        <v/>
      </c>
      <c r="K335" s="5"/>
      <c r="L335" s="167" t="str">
        <f t="shared" si="32"/>
        <v/>
      </c>
      <c r="M335" s="5" t="e">
        <f t="shared" si="33"/>
        <v>#N/A</v>
      </c>
      <c r="N335" s="3" t="str">
        <f t="shared" si="34"/>
        <v/>
      </c>
    </row>
    <row r="336" spans="1:14" x14ac:dyDescent="0.2">
      <c r="A336" s="166"/>
      <c r="B336" s="204" t="e">
        <f>VLOOKUP(A336,Adr!A:B,2,FALSE)</f>
        <v>#N/A</v>
      </c>
      <c r="C336" s="190"/>
      <c r="D336" s="289"/>
      <c r="E336" s="230"/>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82"/>
      <c r="B337" s="204" t="e">
        <f>VLOOKUP(A337,Adr!A:B,2,FALSE)</f>
        <v>#N/A</v>
      </c>
      <c r="C337" s="185"/>
      <c r="D337" s="288"/>
      <c r="E337" s="173"/>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82"/>
      <c r="B338" s="204" t="e">
        <f>VLOOKUP(A338,Adr!A:B,2,FALSE)</f>
        <v>#N/A</v>
      </c>
      <c r="C338" s="196"/>
      <c r="D338" s="288"/>
      <c r="E338" s="230"/>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202"/>
      <c r="B339" s="204" t="e">
        <f>VLOOKUP(A339,Adr!A:B,2,FALSE)</f>
        <v>#N/A</v>
      </c>
      <c r="C339" s="196"/>
      <c r="D339" s="289"/>
      <c r="E339" s="173"/>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166"/>
      <c r="B340" s="204" t="e">
        <f>VLOOKUP(A340,Adr!A:B,2,FALSE)</f>
        <v>#N/A</v>
      </c>
      <c r="C340" s="196"/>
      <c r="D340" s="290"/>
      <c r="E340" s="230"/>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198"/>
      <c r="B341" s="204" t="e">
        <f>VLOOKUP(A341,Adr!A:B,2,FALSE)</f>
        <v>#N/A</v>
      </c>
      <c r="C341" s="169"/>
      <c r="D341" s="289"/>
      <c r="E341" s="173"/>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66"/>
      <c r="B342" s="204" t="e">
        <f>VLOOKUP(A342,Adr!A:B,2,FALSE)</f>
        <v>#N/A</v>
      </c>
      <c r="C342" s="196"/>
      <c r="D342" s="288"/>
      <c r="E342" s="230"/>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82"/>
      <c r="B343" s="204" t="e">
        <f>VLOOKUP(A343,Adr!A:B,2,FALSE)</f>
        <v>#N/A</v>
      </c>
      <c r="C343" s="185"/>
      <c r="D343" s="288"/>
      <c r="E343" s="173"/>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66"/>
      <c r="B344" s="204" t="e">
        <f>VLOOKUP(A344,Adr!A:B,2,FALSE)</f>
        <v>#N/A</v>
      </c>
      <c r="C344" s="196"/>
      <c r="D344" s="290"/>
      <c r="E344" s="230"/>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82"/>
      <c r="B345" s="204" t="e">
        <f>VLOOKUP(A345,Adr!A:B,2,FALSE)</f>
        <v>#N/A</v>
      </c>
      <c r="C345" s="185"/>
      <c r="D345" s="288"/>
      <c r="E345" s="230"/>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98"/>
      <c r="B346" s="204" t="e">
        <f>VLOOKUP(A346,Adr!A:B,2,FALSE)</f>
        <v>#N/A</v>
      </c>
      <c r="C346" s="185"/>
      <c r="D346" s="288"/>
      <c r="E346" s="173"/>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66"/>
      <c r="B347" s="204" t="e">
        <f>VLOOKUP(A347,Adr!A:B,2,FALSE)</f>
        <v>#N/A</v>
      </c>
      <c r="C347" s="185"/>
      <c r="D347" s="288"/>
      <c r="E347" s="173"/>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66"/>
      <c r="B348" s="204" t="e">
        <f>VLOOKUP(A348,Adr!A:B,2,FALSE)</f>
        <v>#N/A</v>
      </c>
      <c r="C348" s="196"/>
      <c r="D348" s="290"/>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98"/>
      <c r="B349" s="204" t="e">
        <f>VLOOKUP(A349,Adr!A:B,2,FALSE)</f>
        <v>#N/A</v>
      </c>
      <c r="C349" s="196"/>
      <c r="D349" s="288"/>
      <c r="E349" s="230"/>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98"/>
      <c r="B350" s="204" t="e">
        <f>VLOOKUP(A350,Adr!A:B,2,FALSE)</f>
        <v>#N/A</v>
      </c>
      <c r="C350" s="185"/>
      <c r="D350" s="288"/>
      <c r="E350" s="173"/>
      <c r="F350" s="166"/>
      <c r="G350" s="169"/>
      <c r="H350" s="169"/>
      <c r="I350" s="192" t="str">
        <f t="shared" ref="I350:I413" si="35">A350&amp;F350</f>
        <v/>
      </c>
      <c r="J350" s="167" t="str">
        <f t="shared" ref="J350:J413" si="36">A350&amp;G350</f>
        <v/>
      </c>
      <c r="K350" s="5"/>
      <c r="L350" s="167" t="str">
        <f t="shared" ref="L350:L413" si="37">A350&amp;G350&amp;H350</f>
        <v/>
      </c>
      <c r="M350" s="5" t="e">
        <f t="shared" si="33"/>
        <v>#N/A</v>
      </c>
      <c r="N350" s="3" t="str">
        <f t="shared" si="34"/>
        <v/>
      </c>
    </row>
    <row r="351" spans="1:14" x14ac:dyDescent="0.2">
      <c r="A351" s="202"/>
      <c r="B351" s="204" t="e">
        <f>VLOOKUP(A351,Adr!A:B,2,FALSE)</f>
        <v>#N/A</v>
      </c>
      <c r="C351" s="196"/>
      <c r="D351" s="289"/>
      <c r="E351" s="173"/>
      <c r="F351" s="166"/>
      <c r="G351" s="169"/>
      <c r="H351" s="169"/>
      <c r="I351" s="192" t="str">
        <f t="shared" si="35"/>
        <v/>
      </c>
      <c r="J351" s="167" t="str">
        <f t="shared" si="36"/>
        <v/>
      </c>
      <c r="K351" s="5"/>
      <c r="L351" s="167" t="str">
        <f t="shared" si="37"/>
        <v/>
      </c>
      <c r="M351" s="5" t="e">
        <f t="shared" si="33"/>
        <v>#N/A</v>
      </c>
      <c r="N351" s="3" t="str">
        <f t="shared" si="34"/>
        <v/>
      </c>
    </row>
    <row r="352" spans="1:14" x14ac:dyDescent="0.2">
      <c r="A352" s="202"/>
      <c r="B352" s="204" t="e">
        <f>VLOOKUP(A352,Adr!A:B,2,FALSE)</f>
        <v>#N/A</v>
      </c>
      <c r="C352" s="185"/>
      <c r="D352" s="290"/>
      <c r="E352" s="230"/>
      <c r="F352" s="166"/>
      <c r="G352" s="169"/>
      <c r="H352" s="169"/>
      <c r="I352" s="192" t="str">
        <f t="shared" si="35"/>
        <v/>
      </c>
      <c r="J352" s="167" t="str">
        <f t="shared" si="36"/>
        <v/>
      </c>
      <c r="K352" s="5"/>
      <c r="L352" s="167" t="str">
        <f t="shared" si="37"/>
        <v/>
      </c>
      <c r="M352" s="5" t="e">
        <f t="shared" si="33"/>
        <v>#N/A</v>
      </c>
      <c r="N352" s="3" t="str">
        <f t="shared" si="34"/>
        <v/>
      </c>
    </row>
    <row r="353" spans="1:14" x14ac:dyDescent="0.2">
      <c r="A353" s="166"/>
      <c r="B353" s="204" t="e">
        <f>VLOOKUP(A353,Adr!A:B,2,FALSE)</f>
        <v>#N/A</v>
      </c>
      <c r="C353" s="169"/>
      <c r="D353" s="289"/>
      <c r="E353" s="173"/>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166"/>
      <c r="B354" s="204" t="e">
        <f>VLOOKUP(A354,Adr!A:B,2,FALSE)</f>
        <v>#N/A</v>
      </c>
      <c r="C354" s="185"/>
      <c r="D354" s="288"/>
      <c r="E354" s="230"/>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202"/>
      <c r="B355" s="204" t="e">
        <f>VLOOKUP(A355,Adr!A:B,2,FALSE)</f>
        <v>#N/A</v>
      </c>
      <c r="C355" s="196"/>
      <c r="D355" s="288"/>
      <c r="E355" s="173"/>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202"/>
      <c r="B356" s="204" t="e">
        <f>VLOOKUP(A356,Adr!A:B,2,FALSE)</f>
        <v>#N/A</v>
      </c>
      <c r="C356" s="169"/>
      <c r="D356" s="289"/>
      <c r="E356" s="230"/>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178"/>
      <c r="B357" s="204" t="e">
        <f>VLOOKUP(A357,Adr!A:B,2,FALSE)</f>
        <v>#N/A</v>
      </c>
      <c r="C357" s="185"/>
      <c r="D357" s="289"/>
      <c r="E357" s="173"/>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166"/>
      <c r="B358" s="204" t="e">
        <f>VLOOKUP(A358,Adr!A:B,2,FALSE)</f>
        <v>#N/A</v>
      </c>
      <c r="C358" s="185"/>
      <c r="D358" s="288"/>
      <c r="E358" s="230"/>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66"/>
      <c r="B359" s="204" t="e">
        <f>VLOOKUP(A359,Adr!A:B,2,FALSE)</f>
        <v>#N/A</v>
      </c>
      <c r="C359" s="196"/>
      <c r="D359" s="290"/>
      <c r="E359" s="230"/>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202"/>
      <c r="B360" s="204" t="e">
        <f>VLOOKUP(A360,Adr!A:B,2,FALSE)</f>
        <v>#N/A</v>
      </c>
      <c r="C360" s="196"/>
      <c r="D360" s="288"/>
      <c r="E360" s="173"/>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202"/>
      <c r="B361" s="204" t="e">
        <f>VLOOKUP(A361,Adr!A:B,2,FALSE)</f>
        <v>#N/A</v>
      </c>
      <c r="C361" s="196"/>
      <c r="D361" s="288"/>
      <c r="E361" s="230"/>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182"/>
      <c r="B362" s="204" t="e">
        <f>VLOOKUP(A362,Adr!A:B,2,FALSE)</f>
        <v>#N/A</v>
      </c>
      <c r="C362" s="185"/>
      <c r="D362" s="288"/>
      <c r="E362" s="173"/>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202"/>
      <c r="B363" s="204" t="e">
        <f>VLOOKUP(A363,Adr!A:B,2,FALSE)</f>
        <v>#N/A</v>
      </c>
      <c r="C363" s="185"/>
      <c r="D363" s="288"/>
      <c r="E363" s="173"/>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202"/>
      <c r="B364" s="204" t="e">
        <f>VLOOKUP(A364,Adr!A:B,2,FALSE)</f>
        <v>#N/A</v>
      </c>
      <c r="C364" s="196"/>
      <c r="D364" s="288"/>
      <c r="E364" s="230"/>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198"/>
      <c r="B365" s="204" t="e">
        <f>VLOOKUP(A365,Adr!A:B,2,FALSE)</f>
        <v>#N/A</v>
      </c>
      <c r="C365" s="185"/>
      <c r="D365" s="288"/>
      <c r="E365" s="173"/>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166"/>
      <c r="B366" s="204" t="e">
        <f>VLOOKUP(A366,Adr!A:B,2,FALSE)</f>
        <v>#N/A</v>
      </c>
      <c r="C366" s="196"/>
      <c r="D366" s="290"/>
      <c r="E366" s="173"/>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66"/>
      <c r="B367" s="204" t="e">
        <f>VLOOKUP(A367,Adr!A:B,2,FALSE)</f>
        <v>#N/A</v>
      </c>
      <c r="C367" s="185"/>
      <c r="D367" s="290"/>
      <c r="E367" s="230"/>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96"/>
      <c r="D368" s="290"/>
      <c r="E368" s="173"/>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85"/>
      <c r="D369" s="288"/>
      <c r="E369" s="230"/>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202"/>
      <c r="B370" s="204" t="e">
        <f>VLOOKUP(A370,Adr!A:B,2,FALSE)</f>
        <v>#N/A</v>
      </c>
      <c r="C370" s="190"/>
      <c r="D370" s="289"/>
      <c r="E370" s="173"/>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202"/>
      <c r="B371" s="204" t="e">
        <f>VLOOKUP(A371,Adr!A:B,2,FALSE)</f>
        <v>#N/A</v>
      </c>
      <c r="C371" s="185"/>
      <c r="D371" s="288"/>
      <c r="E371" s="173"/>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166"/>
      <c r="B372" s="204" t="e">
        <f>VLOOKUP(A372,Adr!A:B,2,FALSE)</f>
        <v>#N/A</v>
      </c>
      <c r="C372" s="196"/>
      <c r="D372" s="290"/>
      <c r="E372" s="230"/>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202"/>
      <c r="B373" s="204" t="e">
        <f>VLOOKUP(A373,Adr!A:B,2,FALSE)</f>
        <v>#N/A</v>
      </c>
      <c r="C373" s="196"/>
      <c r="D373" s="289"/>
      <c r="E373" s="173"/>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202"/>
      <c r="B374" s="204" t="e">
        <f>VLOOKUP(A374,Adr!A:B,2,FALSE)</f>
        <v>#N/A</v>
      </c>
      <c r="C374" s="196"/>
      <c r="D374" s="290"/>
      <c r="E374" s="230"/>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166"/>
      <c r="B375" s="204" t="e">
        <f>VLOOKUP(A375,Adr!A:B,2,FALSE)</f>
        <v>#N/A</v>
      </c>
      <c r="C375" s="197"/>
      <c r="D375" s="291"/>
      <c r="E375" s="173"/>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202"/>
      <c r="B376" s="204" t="e">
        <f>VLOOKUP(A376,Adr!A:B,2,FALSE)</f>
        <v>#N/A</v>
      </c>
      <c r="C376" s="185"/>
      <c r="D376" s="288"/>
      <c r="E376" s="230"/>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202"/>
      <c r="B377" s="204" t="e">
        <f>VLOOKUP(A377,Adr!A:B,2,FALSE)</f>
        <v>#N/A</v>
      </c>
      <c r="C377" s="196"/>
      <c r="D377" s="290"/>
      <c r="E377" s="173"/>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198"/>
      <c r="B378" s="204" t="e">
        <f>VLOOKUP(A378,Adr!A:B,2,FALSE)</f>
        <v>#N/A</v>
      </c>
      <c r="C378" s="196"/>
      <c r="D378" s="288"/>
      <c r="E378" s="230"/>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182"/>
      <c r="B379" s="204" t="e">
        <f>VLOOKUP(A379,Adr!A:B,2,FALSE)</f>
        <v>#N/A</v>
      </c>
      <c r="C379" s="185"/>
      <c r="D379" s="288"/>
      <c r="E379" s="230"/>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66"/>
      <c r="B380" s="204" t="e">
        <f>VLOOKUP(A380,Adr!A:B,2,FALSE)</f>
        <v>#N/A</v>
      </c>
      <c r="C380" s="196"/>
      <c r="D380" s="290"/>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98"/>
      <c r="B381" s="204" t="e">
        <f>VLOOKUP(A381,Adr!A:B,2,FALSE)</f>
        <v>#N/A</v>
      </c>
      <c r="C381" s="169"/>
      <c r="D381" s="289"/>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66"/>
      <c r="B382" s="204" t="e">
        <f>VLOOKUP(A382,Adr!A:B,2,FALSE)</f>
        <v>#N/A</v>
      </c>
      <c r="C382" s="197"/>
      <c r="D382" s="291"/>
      <c r="E382" s="173"/>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202"/>
      <c r="B383" s="204" t="e">
        <f>VLOOKUP(A383,Adr!A:B,2,FALSE)</f>
        <v>#N/A</v>
      </c>
      <c r="C383" s="185"/>
      <c r="D383" s="288"/>
      <c r="E383" s="173"/>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166"/>
      <c r="B384" s="204" t="e">
        <f>VLOOKUP(A384,Adr!A:B,2,FALSE)</f>
        <v>#N/A</v>
      </c>
      <c r="C384" s="196"/>
      <c r="D384" s="290"/>
      <c r="E384" s="230"/>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202"/>
      <c r="B385" s="204" t="e">
        <f>VLOOKUP(A385,Adr!A:B,2,FALSE)</f>
        <v>#N/A</v>
      </c>
      <c r="C385" s="169"/>
      <c r="D385" s="289"/>
      <c r="E385" s="173"/>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166"/>
      <c r="B386" s="204" t="e">
        <f>VLOOKUP(A386,Adr!A:B,2,FALSE)</f>
        <v>#N/A</v>
      </c>
      <c r="C386" s="196"/>
      <c r="D386" s="290"/>
      <c r="E386" s="230"/>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198"/>
      <c r="B387" s="204" t="e">
        <f>VLOOKUP(A387,Adr!A:B,2,FALSE)</f>
        <v>#N/A</v>
      </c>
      <c r="C387" s="185"/>
      <c r="D387" s="288"/>
      <c r="E387" s="230"/>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98"/>
      <c r="B388" s="204" t="e">
        <f>VLOOKUP(A388,Adr!A:B,2,FALSE)</f>
        <v>#N/A</v>
      </c>
      <c r="C388" s="196"/>
      <c r="D388" s="288"/>
      <c r="E388" s="173"/>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202"/>
      <c r="B389" s="204" t="e">
        <f>VLOOKUP(A389,Adr!A:B,2,FALSE)</f>
        <v>#N/A</v>
      </c>
      <c r="C389" s="185"/>
      <c r="D389" s="288"/>
      <c r="E389" s="173"/>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166"/>
      <c r="B390" s="204" t="e">
        <f>VLOOKUP(A390,Adr!A:B,2,FALSE)</f>
        <v>#N/A</v>
      </c>
      <c r="C390" s="197"/>
      <c r="D390" s="291"/>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198"/>
      <c r="B391" s="204" t="e">
        <f>VLOOKUP(A391,Adr!A:B,2,FALSE)</f>
        <v>#N/A</v>
      </c>
      <c r="C391" s="169"/>
      <c r="D391" s="289"/>
      <c r="E391" s="230"/>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98"/>
      <c r="B392" s="204" t="e">
        <f>VLOOKUP(A392,Adr!A:B,2,FALSE)</f>
        <v>#N/A</v>
      </c>
      <c r="C392" s="196"/>
      <c r="D392" s="290"/>
      <c r="E392" s="230"/>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202"/>
      <c r="B393" s="204" t="e">
        <f>VLOOKUP(A393,Adr!A:B,2,FALSE)</f>
        <v>#N/A</v>
      </c>
      <c r="C393" s="185"/>
      <c r="D393" s="288"/>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182"/>
      <c r="B394" s="204" t="e">
        <f>VLOOKUP(A394,Adr!A:B,2,FALSE)</f>
        <v>#N/A</v>
      </c>
      <c r="C394" s="185"/>
      <c r="D394" s="288"/>
      <c r="E394" s="173"/>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166"/>
      <c r="B395" s="204" t="e">
        <f>VLOOKUP(A395,Adr!A:B,2,FALSE)</f>
        <v>#N/A</v>
      </c>
      <c r="C395" s="196"/>
      <c r="D395" s="290"/>
      <c r="E395" s="230"/>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202"/>
      <c r="B396" s="204" t="e">
        <f>VLOOKUP(A396,Adr!A:B,2,FALSE)</f>
        <v>#N/A</v>
      </c>
      <c r="C396" s="185"/>
      <c r="D396" s="288"/>
      <c r="E396" s="230"/>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202"/>
      <c r="B397" s="204" t="e">
        <f>VLOOKUP(A397,Adr!A:B,2,FALSE)</f>
        <v>#N/A</v>
      </c>
      <c r="C397" s="185"/>
      <c r="D397" s="288"/>
      <c r="E397" s="173"/>
      <c r="F397" s="166"/>
      <c r="G397" s="169"/>
      <c r="H397" s="169"/>
      <c r="I397" s="192" t="str">
        <f t="shared" si="35"/>
        <v/>
      </c>
      <c r="J397" s="167" t="str">
        <f t="shared" si="36"/>
        <v/>
      </c>
      <c r="K397" s="5"/>
      <c r="L397" s="167" t="str">
        <f t="shared" si="37"/>
        <v/>
      </c>
      <c r="M397" s="5" t="e">
        <f t="shared" ref="M397:M460" si="38">B397&amp;F397&amp;H397&amp;C397</f>
        <v>#N/A</v>
      </c>
      <c r="N397" s="3" t="str">
        <f t="shared" ref="N397:N450" si="39">+I397&amp;H397</f>
        <v/>
      </c>
    </row>
    <row r="398" spans="1:14" x14ac:dyDescent="0.2">
      <c r="A398" s="202"/>
      <c r="B398" s="204" t="e">
        <f>VLOOKUP(A398,Adr!A:B,2,FALSE)</f>
        <v>#N/A</v>
      </c>
      <c r="C398" s="196"/>
      <c r="D398" s="288"/>
      <c r="E398" s="230"/>
      <c r="F398" s="166"/>
      <c r="G398" s="169"/>
      <c r="H398" s="169"/>
      <c r="I398" s="192" t="str">
        <f t="shared" si="35"/>
        <v/>
      </c>
      <c r="J398" s="167" t="str">
        <f t="shared" si="36"/>
        <v/>
      </c>
      <c r="K398" s="5"/>
      <c r="L398" s="167" t="str">
        <f t="shared" si="37"/>
        <v/>
      </c>
      <c r="M398" s="5" t="e">
        <f t="shared" si="38"/>
        <v>#N/A</v>
      </c>
      <c r="N398" s="3" t="str">
        <f t="shared" si="39"/>
        <v/>
      </c>
    </row>
    <row r="399" spans="1:14" x14ac:dyDescent="0.2">
      <c r="A399" s="166"/>
      <c r="B399" s="204" t="e">
        <f>VLOOKUP(A399,Adr!A:B,2,FALSE)</f>
        <v>#N/A</v>
      </c>
      <c r="C399" s="196"/>
      <c r="D399" s="290"/>
      <c r="E399" s="173"/>
      <c r="F399" s="166"/>
      <c r="G399" s="169"/>
      <c r="H399" s="169"/>
      <c r="I399" s="192" t="str">
        <f t="shared" si="35"/>
        <v/>
      </c>
      <c r="J399" s="167" t="str">
        <f t="shared" si="36"/>
        <v/>
      </c>
      <c r="K399" s="5"/>
      <c r="L399" s="167" t="str">
        <f t="shared" si="37"/>
        <v/>
      </c>
      <c r="M399" s="5" t="e">
        <f t="shared" si="38"/>
        <v>#N/A</v>
      </c>
      <c r="N399" s="3" t="str">
        <f t="shared" si="39"/>
        <v/>
      </c>
    </row>
    <row r="400" spans="1:14" x14ac:dyDescent="0.2">
      <c r="A400" s="202"/>
      <c r="B400" s="204" t="e">
        <f>VLOOKUP(A400,Adr!A:B,2,FALSE)</f>
        <v>#N/A</v>
      </c>
      <c r="C400" s="169"/>
      <c r="D400" s="289"/>
      <c r="E400" s="230"/>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166"/>
      <c r="B401" s="204" t="e">
        <f>VLOOKUP(A401,Adr!A:B,2,FALSE)</f>
        <v>#N/A</v>
      </c>
      <c r="C401" s="196"/>
      <c r="D401" s="290"/>
      <c r="E401" s="173"/>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166"/>
      <c r="B402" s="204" t="e">
        <f>VLOOKUP(A402,Adr!A:B,2,FALSE)</f>
        <v>#N/A</v>
      </c>
      <c r="C402" s="196"/>
      <c r="D402" s="290"/>
      <c r="E402" s="230"/>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0"/>
      <c r="E403" s="230"/>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98"/>
      <c r="B404" s="204" t="e">
        <f>VLOOKUP(A404,Adr!A:B,2,FALSE)</f>
        <v>#N/A</v>
      </c>
      <c r="C404" s="169"/>
      <c r="D404" s="289"/>
      <c r="E404" s="173"/>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202"/>
      <c r="B405" s="204" t="e">
        <f>VLOOKUP(A405,Adr!A:B,2,FALSE)</f>
        <v>#N/A</v>
      </c>
      <c r="C405" s="185"/>
      <c r="D405" s="288"/>
      <c r="E405" s="173"/>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202"/>
      <c r="B406" s="204" t="e">
        <f>VLOOKUP(A406,Adr!A:B,2,FALSE)</f>
        <v>#N/A</v>
      </c>
      <c r="C406" s="197"/>
      <c r="D406" s="291"/>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166"/>
      <c r="B407" s="204" t="e">
        <f>VLOOKUP(A407,Adr!A:B,2,FALSE)</f>
        <v>#N/A</v>
      </c>
      <c r="C407" s="169"/>
      <c r="D407" s="289"/>
      <c r="E407" s="230"/>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166"/>
      <c r="B408" s="204" t="e">
        <f>VLOOKUP(A408,Adr!A:B,2,FALSE)</f>
        <v>#N/A</v>
      </c>
      <c r="C408" s="196"/>
      <c r="D408" s="290"/>
      <c r="E408" s="173"/>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202"/>
      <c r="B409" s="204" t="e">
        <f>VLOOKUP(A409,Adr!A:B,2,FALSE)</f>
        <v>#N/A</v>
      </c>
      <c r="C409" s="169"/>
      <c r="D409" s="289"/>
      <c r="E409" s="230"/>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166"/>
      <c r="B410" s="204" t="e">
        <f>VLOOKUP(A410,Adr!A:B,2,FALSE)</f>
        <v>#N/A</v>
      </c>
      <c r="C410" s="197"/>
      <c r="D410" s="291"/>
      <c r="E410" s="230"/>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202"/>
      <c r="B411" s="204" t="e">
        <f>VLOOKUP(A411,Adr!A:B,2,FALSE)</f>
        <v>#N/A</v>
      </c>
      <c r="C411" s="185"/>
      <c r="D411" s="288"/>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166"/>
      <c r="B412" s="204" t="e">
        <f>VLOOKUP(A412,Adr!A:B,2,FALSE)</f>
        <v>#N/A</v>
      </c>
      <c r="C412" s="185"/>
      <c r="D412" s="288"/>
      <c r="E412" s="173"/>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166"/>
      <c r="B413" s="204" t="e">
        <f>VLOOKUP(A413,Adr!A:B,2,FALSE)</f>
        <v>#N/A</v>
      </c>
      <c r="C413" s="185"/>
      <c r="D413" s="288"/>
      <c r="E413" s="230"/>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97"/>
      <c r="D414" s="291"/>
      <c r="E414" s="173"/>
      <c r="F414" s="166"/>
      <c r="G414" s="169"/>
      <c r="H414" s="169"/>
      <c r="I414" s="192" t="str">
        <f t="shared" ref="I414:I477" si="40">A414&amp;F414</f>
        <v/>
      </c>
      <c r="J414" s="167" t="str">
        <f t="shared" ref="J414:J477" si="41">A414&amp;G414</f>
        <v/>
      </c>
      <c r="K414" s="5"/>
      <c r="L414" s="167" t="str">
        <f t="shared" ref="L414:L477" si="42">A414&amp;G414&amp;H414</f>
        <v/>
      </c>
      <c r="M414" s="5" t="e">
        <f t="shared" si="38"/>
        <v>#N/A</v>
      </c>
      <c r="N414" s="3" t="str">
        <f t="shared" si="39"/>
        <v/>
      </c>
    </row>
    <row r="415" spans="1:14" x14ac:dyDescent="0.2">
      <c r="A415" s="166"/>
      <c r="B415" s="204" t="e">
        <f>VLOOKUP(A415,Adr!A:B,2,FALSE)</f>
        <v>#N/A</v>
      </c>
      <c r="C415" s="185"/>
      <c r="D415" s="288"/>
      <c r="E415" s="173"/>
      <c r="F415" s="166"/>
      <c r="G415" s="169"/>
      <c r="H415" s="169"/>
      <c r="I415" s="192" t="str">
        <f t="shared" si="40"/>
        <v/>
      </c>
      <c r="J415" s="167" t="str">
        <f t="shared" si="41"/>
        <v/>
      </c>
      <c r="K415" s="5"/>
      <c r="L415" s="167" t="str">
        <f t="shared" si="42"/>
        <v/>
      </c>
      <c r="M415" s="5" t="e">
        <f t="shared" si="38"/>
        <v>#N/A</v>
      </c>
      <c r="N415" s="3" t="str">
        <f t="shared" si="39"/>
        <v/>
      </c>
    </row>
    <row r="416" spans="1:14" x14ac:dyDescent="0.2">
      <c r="A416" s="198"/>
      <c r="B416" s="204" t="e">
        <f>VLOOKUP(A416,Adr!A:B,2,FALSE)</f>
        <v>#N/A</v>
      </c>
      <c r="C416" s="169"/>
      <c r="D416" s="289"/>
      <c r="E416" s="173"/>
      <c r="F416" s="166"/>
      <c r="G416" s="169"/>
      <c r="H416" s="169"/>
      <c r="I416" s="192" t="str">
        <f t="shared" si="40"/>
        <v/>
      </c>
      <c r="J416" s="167" t="str">
        <f t="shared" si="41"/>
        <v/>
      </c>
      <c r="K416" s="5"/>
      <c r="L416" s="167" t="str">
        <f t="shared" si="42"/>
        <v/>
      </c>
      <c r="M416" s="5" t="e">
        <f t="shared" si="38"/>
        <v>#N/A</v>
      </c>
      <c r="N416" s="3" t="str">
        <f t="shared" si="39"/>
        <v/>
      </c>
    </row>
    <row r="417" spans="1:14" x14ac:dyDescent="0.2">
      <c r="A417" s="202"/>
      <c r="B417" s="204" t="e">
        <f>VLOOKUP(A417,Adr!A:B,2,FALSE)</f>
        <v>#N/A</v>
      </c>
      <c r="C417" s="185"/>
      <c r="D417" s="290"/>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182"/>
      <c r="B418" s="204" t="e">
        <f>VLOOKUP(A418,Adr!A:B,2,FALSE)</f>
        <v>#N/A</v>
      </c>
      <c r="C418" s="185"/>
      <c r="D418" s="288"/>
      <c r="E418" s="230"/>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182"/>
      <c r="B419" s="204" t="e">
        <f>VLOOKUP(A419,Adr!A:B,2,FALSE)</f>
        <v>#N/A</v>
      </c>
      <c r="C419" s="185"/>
      <c r="D419" s="288"/>
      <c r="E419" s="230"/>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202"/>
      <c r="B420" s="204" t="e">
        <f>VLOOKUP(A420,Adr!A:B,2,FALSE)</f>
        <v>#N/A</v>
      </c>
      <c r="C420" s="185"/>
      <c r="D420" s="288"/>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202"/>
      <c r="B421" s="204" t="e">
        <f>VLOOKUP(A421,Adr!A:B,2,FALSE)</f>
        <v>#N/A</v>
      </c>
      <c r="C421" s="169"/>
      <c r="D421" s="289"/>
      <c r="E421" s="173"/>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97"/>
      <c r="D422" s="291"/>
      <c r="E422" s="173"/>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166"/>
      <c r="B423" s="204" t="e">
        <f>VLOOKUP(A423,Adr!A:B,2,FALSE)</f>
        <v>#N/A</v>
      </c>
      <c r="C423" s="196"/>
      <c r="D423" s="290"/>
      <c r="E423" s="230"/>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202"/>
      <c r="B424" s="204" t="e">
        <f>VLOOKUP(A424,Adr!A:B,2,FALSE)</f>
        <v>#N/A</v>
      </c>
      <c r="C424" s="196"/>
      <c r="D424" s="290"/>
      <c r="E424" s="230"/>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198"/>
      <c r="B425" s="204" t="e">
        <f>VLOOKUP(A425,Adr!A:B,2,FALSE)</f>
        <v>#N/A</v>
      </c>
      <c r="C425" s="185"/>
      <c r="D425" s="288"/>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166"/>
      <c r="B426" s="204" t="e">
        <f>VLOOKUP(A426,Adr!A:B,2,FALSE)</f>
        <v>#N/A</v>
      </c>
      <c r="C426" s="196"/>
      <c r="D426" s="290"/>
      <c r="E426" s="173"/>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98"/>
      <c r="B427" s="204" t="e">
        <f>VLOOKUP(A427,Adr!A:B,2,FALSE)</f>
        <v>#N/A</v>
      </c>
      <c r="C427" s="185"/>
      <c r="D427" s="288"/>
      <c r="E427" s="230"/>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66"/>
      <c r="B428" s="204" t="e">
        <f>VLOOKUP(A428,Adr!A:B,2,FALSE)</f>
        <v>#N/A</v>
      </c>
      <c r="C428" s="197"/>
      <c r="D428" s="291"/>
      <c r="E428" s="230"/>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98"/>
      <c r="B429" s="204" t="e">
        <f>VLOOKUP(A429,Adr!A:B,2,FALSE)</f>
        <v>#N/A</v>
      </c>
      <c r="C429" s="185"/>
      <c r="D429" s="288"/>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66"/>
      <c r="B430" s="204" t="e">
        <f>VLOOKUP(A430,Adr!A:B,2,FALSE)</f>
        <v>#N/A</v>
      </c>
      <c r="C430" s="197"/>
      <c r="D430" s="291"/>
      <c r="E430" s="173"/>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98"/>
      <c r="B431" s="204" t="e">
        <f>VLOOKUP(A431,Adr!A:B,2,FALSE)</f>
        <v>#N/A</v>
      </c>
      <c r="C431" s="185"/>
      <c r="D431" s="288"/>
      <c r="E431" s="173"/>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66"/>
      <c r="B432" s="204" t="e">
        <f>VLOOKUP(A432,Adr!A:B,2,FALSE)</f>
        <v>#N/A</v>
      </c>
      <c r="C432" s="197"/>
      <c r="D432" s="291"/>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66"/>
      <c r="B433" s="204" t="e">
        <f>VLOOKUP(A433,Adr!A:B,2,FALSE)</f>
        <v>#N/A</v>
      </c>
      <c r="C433" s="197"/>
      <c r="D433" s="291"/>
      <c r="E433" s="230"/>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98"/>
      <c r="B434" s="204" t="e">
        <f>VLOOKUP(A434,Adr!A:B,2,FALSE)</f>
        <v>#N/A</v>
      </c>
      <c r="C434" s="185"/>
      <c r="D434" s="288"/>
      <c r="E434" s="230"/>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98"/>
      <c r="B435" s="204" t="e">
        <f>VLOOKUP(A435,Adr!A:B,2,FALSE)</f>
        <v>#N/A</v>
      </c>
      <c r="C435" s="185"/>
      <c r="D435" s="288"/>
      <c r="E435" s="173"/>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66"/>
      <c r="B436" s="204" t="e">
        <f>VLOOKUP(A436,Adr!A:B,2,FALSE)</f>
        <v>#N/A</v>
      </c>
      <c r="C436" s="196"/>
      <c r="D436" s="290"/>
      <c r="E436" s="173"/>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98"/>
      <c r="B437" s="204" t="e">
        <f>VLOOKUP(A437,Adr!A:B,2,FALSE)</f>
        <v>#N/A</v>
      </c>
      <c r="C437" s="185"/>
      <c r="D437" s="288"/>
      <c r="E437" s="230"/>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66"/>
      <c r="B438" s="204" t="e">
        <f>VLOOKUP(A438,Adr!A:B,2,FALSE)</f>
        <v>#N/A</v>
      </c>
      <c r="C438" s="196"/>
      <c r="D438" s="290"/>
      <c r="E438" s="230"/>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82"/>
      <c r="B439" s="204" t="e">
        <f>VLOOKUP(A439,Adr!A:B,2,FALSE)</f>
        <v>#N/A</v>
      </c>
      <c r="C439" s="185"/>
      <c r="D439" s="288"/>
      <c r="E439" s="173"/>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98"/>
      <c r="B440" s="204" t="e">
        <f>VLOOKUP(A440,Adr!A:B,2,FALSE)</f>
        <v>#N/A</v>
      </c>
      <c r="C440" s="185"/>
      <c r="D440" s="290"/>
      <c r="E440" s="173"/>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66"/>
      <c r="B441" s="204" t="e">
        <f>VLOOKUP(A441,Adr!A:B,2,FALSE)</f>
        <v>#N/A</v>
      </c>
      <c r="C441" s="196"/>
      <c r="D441" s="288"/>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66"/>
      <c r="B442" s="204" t="e">
        <f>VLOOKUP(A442,Adr!A:B,2,FALSE)</f>
        <v>#N/A</v>
      </c>
      <c r="C442" s="197"/>
      <c r="D442" s="291"/>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6"/>
      <c r="D443" s="290"/>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98"/>
      <c r="B444" s="204" t="e">
        <f>VLOOKUP(A444,Adr!A:B,2,FALSE)</f>
        <v>#N/A</v>
      </c>
      <c r="C444" s="185"/>
      <c r="D444" s="288"/>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66"/>
      <c r="B445" s="204" t="e">
        <f>VLOOKUP(A445,Adr!A:B,2,FALSE)</f>
        <v>#N/A</v>
      </c>
      <c r="C445" s="196"/>
      <c r="D445" s="290"/>
      <c r="E445" s="230"/>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66"/>
      <c r="B446" s="204" t="e">
        <f>VLOOKUP(A446,Adr!A:B,2,FALSE)</f>
        <v>#N/A</v>
      </c>
      <c r="C446" s="185"/>
      <c r="D446" s="288"/>
      <c r="E446" s="173"/>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85"/>
      <c r="D447" s="288"/>
      <c r="E447" s="230"/>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8"/>
      <c r="E448" s="173"/>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82"/>
      <c r="B449" s="204" t="e">
        <f>VLOOKUP(A449,Adr!A:B,2,FALSE)</f>
        <v>#N/A</v>
      </c>
      <c r="C449" s="185"/>
      <c r="D449" s="288"/>
      <c r="E449" s="230"/>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66"/>
      <c r="B450" s="204" t="e">
        <f>VLOOKUP(A450,Adr!A:B,2,FALSE)</f>
        <v>#N/A</v>
      </c>
      <c r="C450" s="197"/>
      <c r="D450" s="291"/>
      <c r="E450" s="173"/>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202"/>
      <c r="B451" s="204" t="e">
        <f>VLOOKUP(A451,Adr!A:B,2,FALSE)</f>
        <v>#N/A</v>
      </c>
      <c r="C451" s="185"/>
      <c r="D451" s="288"/>
      <c r="E451" s="230"/>
      <c r="F451" s="166"/>
      <c r="G451" s="169"/>
      <c r="H451" s="169"/>
      <c r="I451" s="192" t="str">
        <f t="shared" si="40"/>
        <v/>
      </c>
      <c r="J451" s="167" t="str">
        <f t="shared" si="41"/>
        <v/>
      </c>
      <c r="K451" s="5"/>
      <c r="L451" s="167" t="str">
        <f t="shared" si="42"/>
        <v/>
      </c>
      <c r="M451" s="5" t="e">
        <f t="shared" si="38"/>
        <v>#N/A</v>
      </c>
    </row>
    <row r="452" spans="1:14" x14ac:dyDescent="0.2">
      <c r="A452" s="202"/>
      <c r="B452" s="204" t="e">
        <f>VLOOKUP(A452,Adr!A:B,2,FALSE)</f>
        <v>#N/A</v>
      </c>
      <c r="C452" s="185"/>
      <c r="D452" s="288"/>
      <c r="E452" s="173"/>
      <c r="F452" s="166"/>
      <c r="G452" s="169"/>
      <c r="H452" s="169"/>
      <c r="I452" s="192" t="str">
        <f t="shared" si="40"/>
        <v/>
      </c>
      <c r="J452" s="167" t="str">
        <f t="shared" si="41"/>
        <v/>
      </c>
      <c r="K452" s="5"/>
      <c r="L452" s="167" t="str">
        <f t="shared" si="42"/>
        <v/>
      </c>
      <c r="M452" s="5" t="e">
        <f t="shared" si="38"/>
        <v>#N/A</v>
      </c>
      <c r="N452" s="3" t="str">
        <f t="shared" ref="N452:N515" si="43">+I452&amp;H452</f>
        <v/>
      </c>
    </row>
    <row r="453" spans="1:14" x14ac:dyDescent="0.2">
      <c r="A453" s="166"/>
      <c r="B453" s="204" t="e">
        <f>VLOOKUP(A453,Adr!A:B,2,FALSE)</f>
        <v>#N/A</v>
      </c>
      <c r="C453" s="196"/>
      <c r="D453" s="290"/>
      <c r="E453" s="230"/>
      <c r="F453" s="166"/>
      <c r="G453" s="169"/>
      <c r="H453" s="169"/>
      <c r="I453" s="192" t="str">
        <f t="shared" si="40"/>
        <v/>
      </c>
      <c r="J453" s="167" t="str">
        <f t="shared" si="41"/>
        <v/>
      </c>
      <c r="K453" s="5"/>
      <c r="L453" s="167" t="str">
        <f t="shared" si="42"/>
        <v/>
      </c>
      <c r="M453" s="5" t="e">
        <f t="shared" si="38"/>
        <v>#N/A</v>
      </c>
      <c r="N453" s="3" t="str">
        <f t="shared" si="43"/>
        <v/>
      </c>
    </row>
    <row r="454" spans="1:14" x14ac:dyDescent="0.2">
      <c r="A454" s="166"/>
      <c r="B454" s="204" t="e">
        <f>VLOOKUP(A454,Adr!A:B,2,FALSE)</f>
        <v>#N/A</v>
      </c>
      <c r="C454" s="196"/>
      <c r="D454" s="290"/>
      <c r="E454" s="173"/>
      <c r="F454" s="166"/>
      <c r="G454" s="169"/>
      <c r="H454" s="169"/>
      <c r="I454" s="192" t="str">
        <f t="shared" si="40"/>
        <v/>
      </c>
      <c r="J454" s="167" t="str">
        <f t="shared" si="41"/>
        <v/>
      </c>
      <c r="K454" s="5"/>
      <c r="L454" s="167" t="str">
        <f t="shared" si="42"/>
        <v/>
      </c>
      <c r="M454" s="5" t="e">
        <f t="shared" si="38"/>
        <v>#N/A</v>
      </c>
      <c r="N454" s="3" t="str">
        <f t="shared" si="43"/>
        <v/>
      </c>
    </row>
    <row r="455" spans="1:14" x14ac:dyDescent="0.2">
      <c r="A455" s="182"/>
      <c r="B455" s="204" t="e">
        <f>VLOOKUP(A455,Adr!A:B,2,FALSE)</f>
        <v>#N/A</v>
      </c>
      <c r="C455" s="185"/>
      <c r="D455" s="288"/>
      <c r="E455" s="230"/>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66"/>
      <c r="B456" s="204" t="e">
        <f>VLOOKUP(A456,Adr!A:B,2,FALSE)</f>
        <v>#N/A</v>
      </c>
      <c r="C456" s="196"/>
      <c r="D456" s="290"/>
      <c r="E456" s="173"/>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66"/>
      <c r="B457" s="204" t="e">
        <f>VLOOKUP(A457,Adr!A:B,2,FALSE)</f>
        <v>#N/A</v>
      </c>
      <c r="C457" s="196"/>
      <c r="D457" s="290"/>
      <c r="E457" s="230"/>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85"/>
      <c r="D458" s="288"/>
      <c r="E458" s="173"/>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85"/>
      <c r="D459" s="288"/>
      <c r="E459" s="230"/>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98"/>
      <c r="B460" s="204" t="e">
        <f>VLOOKUP(A460,Adr!A:B,2,FALSE)</f>
        <v>#N/A</v>
      </c>
      <c r="C460" s="185"/>
      <c r="D460" s="288"/>
      <c r="E460" s="173"/>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66"/>
      <c r="B461" s="204" t="e">
        <f>VLOOKUP(A461,Adr!A:B,2,FALSE)</f>
        <v>#N/A</v>
      </c>
      <c r="C461" s="197"/>
      <c r="D461" s="291"/>
      <c r="E461" s="230"/>
      <c r="F461" s="166"/>
      <c r="G461" s="169"/>
      <c r="H461" s="169"/>
      <c r="I461" s="192" t="str">
        <f t="shared" si="40"/>
        <v/>
      </c>
      <c r="J461" s="167" t="str">
        <f t="shared" si="41"/>
        <v/>
      </c>
      <c r="K461" s="5"/>
      <c r="L461" s="167" t="str">
        <f t="shared" si="42"/>
        <v/>
      </c>
      <c r="M461" s="5" t="e">
        <f t="shared" ref="M461:M524" si="44">B461&amp;F461&amp;H461&amp;C461</f>
        <v>#N/A</v>
      </c>
      <c r="N461" s="3" t="str">
        <f t="shared" si="43"/>
        <v/>
      </c>
    </row>
    <row r="462" spans="1:14" x14ac:dyDescent="0.2">
      <c r="A462" s="198"/>
      <c r="B462" s="204" t="e">
        <f>VLOOKUP(A462,Adr!A:B,2,FALSE)</f>
        <v>#N/A</v>
      </c>
      <c r="C462" s="196"/>
      <c r="D462" s="290"/>
      <c r="E462" s="230"/>
      <c r="F462" s="166"/>
      <c r="G462" s="169"/>
      <c r="H462" s="169"/>
      <c r="I462" s="192" t="str">
        <f t="shared" si="40"/>
        <v/>
      </c>
      <c r="J462" s="167" t="str">
        <f t="shared" si="41"/>
        <v/>
      </c>
      <c r="K462" s="5"/>
      <c r="L462" s="167" t="str">
        <f t="shared" si="42"/>
        <v/>
      </c>
      <c r="M462" s="5" t="e">
        <f t="shared" si="44"/>
        <v>#N/A</v>
      </c>
      <c r="N462" s="3" t="str">
        <f t="shared" si="43"/>
        <v/>
      </c>
    </row>
    <row r="463" spans="1:14" x14ac:dyDescent="0.2">
      <c r="A463" s="198"/>
      <c r="B463" s="204" t="e">
        <f>VLOOKUP(A463,Adr!A:B,2,FALSE)</f>
        <v>#N/A</v>
      </c>
      <c r="C463" s="169"/>
      <c r="D463" s="289"/>
      <c r="E463" s="173"/>
      <c r="F463" s="166"/>
      <c r="G463" s="169"/>
      <c r="H463" s="169"/>
      <c r="I463" s="192" t="str">
        <f t="shared" si="40"/>
        <v/>
      </c>
      <c r="J463" s="167" t="str">
        <f t="shared" si="41"/>
        <v/>
      </c>
      <c r="K463" s="5"/>
      <c r="L463" s="167" t="str">
        <f t="shared" si="42"/>
        <v/>
      </c>
      <c r="M463" s="5" t="e">
        <f t="shared" si="44"/>
        <v>#N/A</v>
      </c>
      <c r="N463" s="3" t="str">
        <f t="shared" si="43"/>
        <v/>
      </c>
    </row>
    <row r="464" spans="1:14" x14ac:dyDescent="0.2">
      <c r="A464" s="198"/>
      <c r="B464" s="204" t="e">
        <f>VLOOKUP(A464,Adr!A:B,2,FALSE)</f>
        <v>#N/A</v>
      </c>
      <c r="C464" s="196"/>
      <c r="D464" s="290"/>
      <c r="E464" s="173"/>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85"/>
      <c r="D465" s="288"/>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66"/>
      <c r="B466" s="204" t="e">
        <f>VLOOKUP(A466,Adr!A:B,2,FALSE)</f>
        <v>#N/A</v>
      </c>
      <c r="C466" s="185"/>
      <c r="D466" s="288"/>
      <c r="E466" s="230"/>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202"/>
      <c r="B467" s="204" t="e">
        <f>VLOOKUP(A467,Adr!A:B,2,FALSE)</f>
        <v>#N/A</v>
      </c>
      <c r="C467" s="185"/>
      <c r="D467" s="288"/>
      <c r="E467" s="173"/>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166"/>
      <c r="B468" s="204" t="e">
        <f>VLOOKUP(A468,Adr!A:B,2,FALSE)</f>
        <v>#N/A</v>
      </c>
      <c r="C468" s="196"/>
      <c r="D468" s="290"/>
      <c r="E468" s="230"/>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202"/>
      <c r="B469" s="204" t="e">
        <f>VLOOKUP(A469,Adr!A:B,2,FALSE)</f>
        <v>#N/A</v>
      </c>
      <c r="C469" s="196"/>
      <c r="D469" s="288"/>
      <c r="E469" s="173"/>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166"/>
      <c r="B470" s="204" t="e">
        <f>VLOOKUP(A470,Adr!A:B,2,FALSE)</f>
        <v>#N/A</v>
      </c>
      <c r="C470" s="197"/>
      <c r="D470" s="291"/>
      <c r="E470" s="230"/>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182"/>
      <c r="B471" s="204" t="e">
        <f>VLOOKUP(A471,Adr!A:B,2,FALSE)</f>
        <v>#N/A</v>
      </c>
      <c r="C471" s="185"/>
      <c r="D471" s="290"/>
      <c r="E471" s="173"/>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82"/>
      <c r="B472" s="204" t="e">
        <f>VLOOKUP(A472,Adr!A:B,2,FALSE)</f>
        <v>#N/A</v>
      </c>
      <c r="C472" s="185"/>
      <c r="D472" s="290"/>
      <c r="E472" s="230"/>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98"/>
      <c r="B473" s="204" t="e">
        <f>VLOOKUP(A473,Adr!A:B,2,FALSE)</f>
        <v>#N/A</v>
      </c>
      <c r="C473" s="185"/>
      <c r="D473" s="288"/>
      <c r="E473" s="230"/>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66"/>
      <c r="B474" s="204" t="e">
        <f>VLOOKUP(A474,Adr!A:B,2,FALSE)</f>
        <v>#N/A</v>
      </c>
      <c r="C474" s="185"/>
      <c r="D474" s="288"/>
      <c r="E474" s="173"/>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82"/>
      <c r="B475" s="204" t="e">
        <f>VLOOKUP(A475,Adr!A:B,2,FALSE)</f>
        <v>#N/A</v>
      </c>
      <c r="C475" s="185"/>
      <c r="D475" s="288"/>
      <c r="E475" s="230"/>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66"/>
      <c r="B476" s="204" t="e">
        <f>VLOOKUP(A476,Adr!A:B,2,FALSE)</f>
        <v>#N/A</v>
      </c>
      <c r="C476" s="185"/>
      <c r="D476" s="288"/>
      <c r="E476" s="173"/>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66"/>
      <c r="B477" s="204" t="e">
        <f>VLOOKUP(A477,Adr!A:B,2,FALSE)</f>
        <v>#N/A</v>
      </c>
      <c r="C477" s="185"/>
      <c r="D477" s="288"/>
      <c r="E477" s="230"/>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8"/>
      <c r="E478" s="173"/>
      <c r="F478" s="166"/>
      <c r="G478" s="169"/>
      <c r="H478" s="169"/>
      <c r="I478" s="192" t="str">
        <f t="shared" ref="I478:I541" si="45">A478&amp;F478</f>
        <v/>
      </c>
      <c r="J478" s="167" t="str">
        <f t="shared" ref="J478:J507" si="46">A478&amp;G478</f>
        <v/>
      </c>
      <c r="K478" s="5"/>
      <c r="L478" s="167" t="str">
        <f t="shared" ref="L478:L541" si="47">A478&amp;G478&amp;H478</f>
        <v/>
      </c>
      <c r="M478" s="5" t="e">
        <f t="shared" si="44"/>
        <v>#N/A</v>
      </c>
      <c r="N478" s="3" t="str">
        <f t="shared" si="43"/>
        <v/>
      </c>
    </row>
    <row r="479" spans="1:14" x14ac:dyDescent="0.2">
      <c r="A479" s="166"/>
      <c r="B479" s="204" t="e">
        <f>VLOOKUP(A479,Adr!A:B,2,FALSE)</f>
        <v>#N/A</v>
      </c>
      <c r="C479" s="185"/>
      <c r="D479" s="288"/>
      <c r="E479" s="230"/>
      <c r="F479" s="166"/>
      <c r="G479" s="169"/>
      <c r="H479" s="169"/>
      <c r="I479" s="192" t="str">
        <f t="shared" si="45"/>
        <v/>
      </c>
      <c r="J479" s="167" t="str">
        <f t="shared" si="46"/>
        <v/>
      </c>
      <c r="K479" s="5"/>
      <c r="L479" s="167" t="str">
        <f t="shared" si="47"/>
        <v/>
      </c>
      <c r="M479" s="5" t="e">
        <f t="shared" si="44"/>
        <v>#N/A</v>
      </c>
      <c r="N479" s="3" t="str">
        <f t="shared" si="43"/>
        <v/>
      </c>
    </row>
    <row r="480" spans="1:14" x14ac:dyDescent="0.2">
      <c r="A480" s="198"/>
      <c r="B480" s="204" t="e">
        <f>VLOOKUP(A480,Adr!A:B,2,FALSE)</f>
        <v>#N/A</v>
      </c>
      <c r="C480" s="169"/>
      <c r="D480" s="289"/>
      <c r="E480" s="173"/>
      <c r="F480" s="166"/>
      <c r="G480" s="169"/>
      <c r="H480" s="169"/>
      <c r="I480" s="192" t="str">
        <f t="shared" si="45"/>
        <v/>
      </c>
      <c r="J480" s="167" t="str">
        <f t="shared" si="46"/>
        <v/>
      </c>
      <c r="K480" s="5"/>
      <c r="L480" s="167" t="str">
        <f t="shared" si="47"/>
        <v/>
      </c>
      <c r="M480" s="5" t="e">
        <f t="shared" si="44"/>
        <v>#N/A</v>
      </c>
      <c r="N480" s="3" t="str">
        <f t="shared" si="43"/>
        <v/>
      </c>
    </row>
    <row r="481" spans="1:14" x14ac:dyDescent="0.2">
      <c r="A481" s="198"/>
      <c r="B481" s="204" t="e">
        <f>VLOOKUP(A481,Adr!A:B,2,FALSE)</f>
        <v>#N/A</v>
      </c>
      <c r="C481" s="185"/>
      <c r="D481" s="288"/>
      <c r="E481" s="173"/>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202"/>
      <c r="B482" s="204" t="e">
        <f>VLOOKUP(A482,Adr!A:B,2,FALSE)</f>
        <v>#N/A</v>
      </c>
      <c r="C482" s="196"/>
      <c r="D482" s="288"/>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166"/>
      <c r="B483" s="204" t="e">
        <f>VLOOKUP(A483,Adr!A:B,2,FALSE)</f>
        <v>#N/A</v>
      </c>
      <c r="C483" s="185"/>
      <c r="D483" s="290"/>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166"/>
      <c r="B484" s="204" t="e">
        <f>VLOOKUP(A484,Adr!A:B,2,FALSE)</f>
        <v>#N/A</v>
      </c>
      <c r="C484" s="196"/>
      <c r="D484" s="288"/>
      <c r="E484" s="230"/>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85"/>
      <c r="D485" s="288"/>
      <c r="E485" s="230"/>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69"/>
      <c r="D486" s="289"/>
      <c r="E486" s="173"/>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85"/>
      <c r="D487" s="288"/>
      <c r="E487" s="230"/>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98"/>
      <c r="B488" s="204" t="e">
        <f>VLOOKUP(A488,Adr!A:B,2,FALSE)</f>
        <v>#N/A</v>
      </c>
      <c r="C488" s="169"/>
      <c r="D488" s="289"/>
      <c r="E488" s="173"/>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66"/>
      <c r="B489" s="204" t="e">
        <f>VLOOKUP(A489,Adr!A:B,2,FALSE)</f>
        <v>#N/A</v>
      </c>
      <c r="C489" s="185"/>
      <c r="D489" s="288"/>
      <c r="E489" s="173"/>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66"/>
      <c r="B490" s="204" t="e">
        <f>VLOOKUP(A490,Adr!A:B,2,FALSE)</f>
        <v>#N/A</v>
      </c>
      <c r="C490" s="196"/>
      <c r="D490" s="290"/>
      <c r="E490" s="230"/>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202"/>
      <c r="B491" s="204" t="e">
        <f>VLOOKUP(A491,Adr!A:B,2,FALSE)</f>
        <v>#N/A</v>
      </c>
      <c r="C491" s="169"/>
      <c r="D491" s="289"/>
      <c r="E491" s="173"/>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202"/>
      <c r="B492" s="204" t="e">
        <f>VLOOKUP(A492,Adr!A:B,2,FALSE)</f>
        <v>#N/A</v>
      </c>
      <c r="C492" s="169"/>
      <c r="D492" s="289"/>
      <c r="E492" s="173"/>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198"/>
      <c r="B493" s="204" t="e">
        <f>VLOOKUP(A493,Adr!A:B,2,FALSE)</f>
        <v>#N/A</v>
      </c>
      <c r="C493" s="196"/>
      <c r="D493" s="290"/>
      <c r="E493" s="230"/>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202"/>
      <c r="B494" s="204" t="e">
        <f>VLOOKUP(A494,Adr!A:B,2,FALSE)</f>
        <v>#N/A</v>
      </c>
      <c r="C494" s="185"/>
      <c r="D494" s="288"/>
      <c r="E494" s="230"/>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198"/>
      <c r="B495" s="204" t="e">
        <f>VLOOKUP(A495,Adr!A:B,2,FALSE)</f>
        <v>#N/A</v>
      </c>
      <c r="C495" s="169"/>
      <c r="D495" s="289"/>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198"/>
      <c r="B496" s="204" t="e">
        <f>VLOOKUP(A496,Adr!A:B,2,FALSE)</f>
        <v>#N/A</v>
      </c>
      <c r="C496" s="185"/>
      <c r="D496" s="288"/>
      <c r="E496" s="173"/>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78"/>
      <c r="B497" s="204" t="e">
        <f>VLOOKUP(A497,Adr!A:B,2,FALSE)</f>
        <v>#N/A</v>
      </c>
      <c r="C497" s="196"/>
      <c r="D497" s="288"/>
      <c r="E497" s="230"/>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66"/>
      <c r="B498" s="204" t="e">
        <f>VLOOKUP(A498,Adr!A:B,2,FALSE)</f>
        <v>#N/A</v>
      </c>
      <c r="C498" s="196"/>
      <c r="D498" s="290"/>
      <c r="E498" s="173"/>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202"/>
      <c r="B499" s="204" t="e">
        <f>VLOOKUP(A499,Adr!A:B,2,FALSE)</f>
        <v>#N/A</v>
      </c>
      <c r="C499" s="185"/>
      <c r="D499" s="288"/>
      <c r="E499" s="173"/>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202"/>
      <c r="B500" s="204" t="e">
        <f>VLOOKUP(A500,Adr!A:B,2,FALSE)</f>
        <v>#N/A</v>
      </c>
      <c r="C500" s="185"/>
      <c r="D500" s="288"/>
      <c r="E500" s="230"/>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166"/>
      <c r="B501" s="204" t="e">
        <f>VLOOKUP(A501,Adr!A:B,2,FALSE)</f>
        <v>#N/A</v>
      </c>
      <c r="C501" s="196"/>
      <c r="D501" s="290"/>
      <c r="E501" s="173"/>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202"/>
      <c r="B502" s="204" t="e">
        <f>VLOOKUP(A502,Adr!A:B,2,FALSE)</f>
        <v>#N/A</v>
      </c>
      <c r="C502" s="196"/>
      <c r="D502" s="290"/>
      <c r="E502" s="230"/>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202"/>
      <c r="B503" s="204" t="e">
        <f>VLOOKUP(A503,Adr!A:B,2,FALSE)</f>
        <v>#N/A</v>
      </c>
      <c r="C503" s="185"/>
      <c r="D503" s="288"/>
      <c r="E503" s="173"/>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166"/>
      <c r="B504" s="204" t="e">
        <f>VLOOKUP(A504,Adr!A:B,2,FALSE)</f>
        <v>#N/A</v>
      </c>
      <c r="C504" s="196"/>
      <c r="D504" s="290"/>
      <c r="E504" s="230"/>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166"/>
      <c r="B505" s="204" t="e">
        <f>VLOOKUP(A505,Adr!A:B,2,FALSE)</f>
        <v>#N/A</v>
      </c>
      <c r="C505" s="185"/>
      <c r="D505" s="288"/>
      <c r="E505" s="173"/>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98"/>
      <c r="B506" s="204" t="e">
        <f>VLOOKUP(A506,Adr!A:B,2,FALSE)</f>
        <v>#N/A</v>
      </c>
      <c r="C506" s="169"/>
      <c r="D506" s="289"/>
      <c r="E506" s="173"/>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66"/>
      <c r="B507" s="204" t="e">
        <f>VLOOKUP(A507,Adr!A:B,2,FALSE)</f>
        <v>#N/A</v>
      </c>
      <c r="C507" s="185"/>
      <c r="D507" s="187"/>
      <c r="E507" s="173"/>
      <c r="F507" s="182"/>
      <c r="G507" s="185"/>
      <c r="H507" s="185"/>
      <c r="I507" s="192" t="str">
        <f t="shared" si="45"/>
        <v/>
      </c>
      <c r="J507" s="167" t="str">
        <f t="shared" si="46"/>
        <v/>
      </c>
      <c r="K507" s="5"/>
      <c r="L507" s="167" t="str">
        <f t="shared" si="47"/>
        <v/>
      </c>
      <c r="M507" s="5" t="e">
        <f t="shared" si="44"/>
        <v>#N/A</v>
      </c>
      <c r="N507" s="3" t="str">
        <f t="shared" si="43"/>
        <v/>
      </c>
    </row>
    <row r="508" spans="1:14" x14ac:dyDescent="0.2">
      <c r="A508" s="182"/>
      <c r="B508" s="204" t="e">
        <f>VLOOKUP(A508,Adr!A:B,2,FALSE)</f>
        <v>#N/A</v>
      </c>
      <c r="C508" s="185"/>
      <c r="D508" s="187"/>
      <c r="E508" s="230"/>
      <c r="F508" s="182"/>
      <c r="G508" s="185"/>
      <c r="H508" s="185"/>
      <c r="I508" s="192" t="str">
        <f t="shared" si="45"/>
        <v/>
      </c>
      <c r="J508" s="167"/>
      <c r="K508" s="5"/>
      <c r="L508" s="167" t="str">
        <f t="shared" si="47"/>
        <v/>
      </c>
      <c r="M508" s="5" t="e">
        <f t="shared" si="44"/>
        <v>#N/A</v>
      </c>
      <c r="N508" s="3" t="str">
        <f t="shared" si="43"/>
        <v/>
      </c>
    </row>
    <row r="509" spans="1:14" x14ac:dyDescent="0.2">
      <c r="A509" s="198"/>
      <c r="B509" s="204" t="e">
        <f>VLOOKUP(A509,Adr!A:B,2,FALSE)</f>
        <v>#N/A</v>
      </c>
      <c r="C509" s="169"/>
      <c r="D509" s="172"/>
      <c r="E509" s="173"/>
      <c r="F509" s="166"/>
      <c r="G509" s="169"/>
      <c r="H509" s="169"/>
      <c r="I509" s="192" t="str">
        <f t="shared" si="45"/>
        <v/>
      </c>
      <c r="J509" s="167"/>
      <c r="K509" s="5"/>
      <c r="L509" s="167" t="str">
        <f t="shared" si="47"/>
        <v/>
      </c>
      <c r="M509" s="5" t="e">
        <f t="shared" si="44"/>
        <v>#N/A</v>
      </c>
      <c r="N509" s="3" t="str">
        <f t="shared" si="43"/>
        <v/>
      </c>
    </row>
    <row r="510" spans="1:14" x14ac:dyDescent="0.2">
      <c r="A510" s="166"/>
      <c r="B510" s="204" t="e">
        <f>VLOOKUP(A510,Adr!A:B,2,FALSE)</f>
        <v>#N/A</v>
      </c>
      <c r="C510" s="197"/>
      <c r="D510" s="191"/>
      <c r="E510" s="173"/>
      <c r="F510" s="166"/>
      <c r="G510" s="169"/>
      <c r="H510" s="169"/>
      <c r="I510" s="192" t="str">
        <f t="shared" si="45"/>
        <v/>
      </c>
      <c r="J510" s="167"/>
      <c r="K510" s="5"/>
      <c r="L510" s="167" t="str">
        <f t="shared" si="47"/>
        <v/>
      </c>
      <c r="M510" s="5" t="e">
        <f t="shared" si="44"/>
        <v>#N/A</v>
      </c>
      <c r="N510" s="3" t="str">
        <f t="shared" si="43"/>
        <v/>
      </c>
    </row>
    <row r="511" spans="1:14" x14ac:dyDescent="0.2">
      <c r="A511" s="166"/>
      <c r="B511" s="204" t="e">
        <f>VLOOKUP(A511,Adr!A:B,2,FALSE)</f>
        <v>#N/A</v>
      </c>
      <c r="C511" s="197"/>
      <c r="D511" s="191"/>
      <c r="E511" s="173"/>
      <c r="F511" s="166"/>
      <c r="G511" s="169"/>
      <c r="H511" s="169"/>
      <c r="I511" s="192" t="str">
        <f t="shared" si="45"/>
        <v/>
      </c>
      <c r="J511" s="167"/>
      <c r="K511" s="5"/>
      <c r="L511" s="167" t="str">
        <f t="shared" si="47"/>
        <v/>
      </c>
      <c r="M511" s="5" t="e">
        <f t="shared" si="44"/>
        <v>#N/A</v>
      </c>
      <c r="N511" s="3" t="str">
        <f t="shared" si="43"/>
        <v/>
      </c>
    </row>
    <row r="512" spans="1:14" x14ac:dyDescent="0.2">
      <c r="A512" s="182"/>
      <c r="B512" s="204" t="e">
        <f>VLOOKUP(A512,Adr!A:B,2,FALSE)</f>
        <v>#N/A</v>
      </c>
      <c r="C512" s="185"/>
      <c r="D512" s="187"/>
      <c r="E512" s="173"/>
      <c r="F512" s="182"/>
      <c r="G512" s="185"/>
      <c r="H512" s="185"/>
      <c r="I512" s="192" t="str">
        <f t="shared" si="45"/>
        <v/>
      </c>
      <c r="J512" s="167"/>
      <c r="K512" s="5"/>
      <c r="L512" s="167" t="str">
        <f t="shared" si="47"/>
        <v/>
      </c>
      <c r="M512" s="5" t="e">
        <f t="shared" si="44"/>
        <v>#N/A</v>
      </c>
      <c r="N512" s="3" t="str">
        <f t="shared" si="43"/>
        <v/>
      </c>
    </row>
    <row r="513" spans="1:14" x14ac:dyDescent="0.2">
      <c r="A513" s="182"/>
      <c r="B513" s="204" t="e">
        <f>VLOOKUP(A513,Adr!A:B,2,FALSE)</f>
        <v>#N/A</v>
      </c>
      <c r="C513" s="185"/>
      <c r="D513" s="187"/>
      <c r="E513" s="173"/>
      <c r="F513" s="182"/>
      <c r="G513" s="185"/>
      <c r="H513" s="185"/>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230"/>
      <c r="F515" s="182"/>
      <c r="G515" s="185"/>
      <c r="H515" s="185"/>
      <c r="I515" s="192" t="str">
        <f t="shared" si="45"/>
        <v/>
      </c>
      <c r="J515" s="167"/>
      <c r="K515" s="5"/>
      <c r="L515" s="167" t="str">
        <f t="shared" si="47"/>
        <v/>
      </c>
      <c r="M515" s="5" t="e">
        <f t="shared" si="44"/>
        <v>#N/A</v>
      </c>
      <c r="N515" s="3" t="str">
        <f t="shared" si="43"/>
        <v/>
      </c>
    </row>
    <row r="516" spans="1:14" x14ac:dyDescent="0.2">
      <c r="A516" s="198"/>
      <c r="B516" s="204" t="e">
        <f>VLOOKUP(A516,Adr!A:B,2,FALSE)</f>
        <v>#N/A</v>
      </c>
      <c r="C516" s="169"/>
      <c r="D516" s="172"/>
      <c r="E516" s="173"/>
      <c r="F516" s="166"/>
      <c r="G516" s="169"/>
      <c r="H516" s="169"/>
      <c r="I516" s="192" t="str">
        <f t="shared" si="45"/>
        <v/>
      </c>
      <c r="J516" s="167"/>
      <c r="K516" s="5"/>
      <c r="L516" s="167" t="str">
        <f t="shared" si="47"/>
        <v/>
      </c>
      <c r="M516" s="5" t="e">
        <f t="shared" si="44"/>
        <v>#N/A</v>
      </c>
      <c r="N516" s="3" t="str">
        <f t="shared" ref="N516:N579" si="48">+I516&amp;H516</f>
        <v/>
      </c>
    </row>
    <row r="517" spans="1:14" x14ac:dyDescent="0.2">
      <c r="A517" s="166"/>
      <c r="B517" s="204" t="e">
        <f>VLOOKUP(A517,Adr!A:B,2,FALSE)</f>
        <v>#N/A</v>
      </c>
      <c r="C517" s="196"/>
      <c r="D517" s="186"/>
      <c r="E517" s="173"/>
      <c r="F517" s="166"/>
      <c r="G517" s="169"/>
      <c r="H517" s="169"/>
      <c r="I517" s="192" t="str">
        <f t="shared" si="45"/>
        <v/>
      </c>
      <c r="J517" s="167"/>
      <c r="K517" s="5"/>
      <c r="L517" s="167" t="str">
        <f t="shared" si="47"/>
        <v/>
      </c>
      <c r="M517" s="5" t="e">
        <f t="shared" si="44"/>
        <v>#N/A</v>
      </c>
      <c r="N517" s="3" t="str">
        <f t="shared" si="48"/>
        <v/>
      </c>
    </row>
    <row r="518" spans="1:14" x14ac:dyDescent="0.2">
      <c r="A518" s="166"/>
      <c r="B518" s="204" t="e">
        <f>VLOOKUP(A518,Adr!A:B,2,FALSE)</f>
        <v>#N/A</v>
      </c>
      <c r="C518" s="197"/>
      <c r="D518" s="191"/>
      <c r="E518" s="173"/>
      <c r="F518" s="166"/>
      <c r="G518" s="169"/>
      <c r="H518" s="169"/>
      <c r="I518" s="192" t="str">
        <f t="shared" si="45"/>
        <v/>
      </c>
      <c r="J518" s="167"/>
      <c r="K518" s="5"/>
      <c r="L518" s="167" t="str">
        <f t="shared" si="47"/>
        <v/>
      </c>
      <c r="M518" s="5" t="e">
        <f t="shared" si="44"/>
        <v>#N/A</v>
      </c>
      <c r="N518" s="3" t="str">
        <f t="shared" si="48"/>
        <v/>
      </c>
    </row>
    <row r="519" spans="1:14" x14ac:dyDescent="0.2">
      <c r="A519" s="198"/>
      <c r="B519" s="204" t="e">
        <f>VLOOKUP(A519,Adr!A:B,2,FALSE)</f>
        <v>#N/A</v>
      </c>
      <c r="C519" s="169"/>
      <c r="D519" s="172"/>
      <c r="E519" s="173"/>
      <c r="F519" s="166"/>
      <c r="G519" s="169"/>
      <c r="H519" s="169"/>
      <c r="I519" s="192" t="str">
        <f t="shared" si="45"/>
        <v/>
      </c>
      <c r="J519" s="167"/>
      <c r="K519" s="5"/>
      <c r="L519" s="167" t="str">
        <f t="shared" si="47"/>
        <v/>
      </c>
      <c r="M519" s="5" t="e">
        <f t="shared" si="44"/>
        <v>#N/A</v>
      </c>
      <c r="N519" s="3" t="str">
        <f t="shared" si="48"/>
        <v/>
      </c>
    </row>
    <row r="520" spans="1:14" x14ac:dyDescent="0.2">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x14ac:dyDescent="0.2">
      <c r="A521" s="166"/>
      <c r="B521" s="204" t="e">
        <f>VLOOKUP(A521,Adr!A:B,2,FALSE)</f>
        <v>#N/A</v>
      </c>
      <c r="C521" s="197"/>
      <c r="D521" s="187"/>
      <c r="E521" s="173"/>
      <c r="F521" s="166"/>
      <c r="G521" s="169"/>
      <c r="H521" s="169"/>
      <c r="I521" s="192" t="str">
        <f t="shared" si="45"/>
        <v/>
      </c>
      <c r="J521" s="167"/>
      <c r="K521" s="5"/>
      <c r="L521" s="167" t="str">
        <f t="shared" si="47"/>
        <v/>
      </c>
      <c r="M521" s="5" t="e">
        <f t="shared" si="44"/>
        <v>#N/A</v>
      </c>
      <c r="N521" s="3" t="str">
        <f t="shared" si="48"/>
        <v/>
      </c>
    </row>
    <row r="522" spans="1:14" x14ac:dyDescent="0.2">
      <c r="A522" s="198"/>
      <c r="B522" s="204" t="e">
        <f>VLOOKUP(A522,Adr!A:B,2,FALSE)</f>
        <v>#N/A</v>
      </c>
      <c r="C522" s="169"/>
      <c r="D522" s="172"/>
      <c r="E522" s="173"/>
      <c r="F522" s="166"/>
      <c r="G522" s="169"/>
      <c r="H522" s="169"/>
      <c r="I522" s="192" t="str">
        <f t="shared" si="45"/>
        <v/>
      </c>
      <c r="J522" s="167"/>
      <c r="K522" s="5"/>
      <c r="L522" s="167" t="str">
        <f t="shared" si="47"/>
        <v/>
      </c>
      <c r="M522" s="5" t="e">
        <f t="shared" si="44"/>
        <v>#N/A</v>
      </c>
      <c r="N522" s="3" t="str">
        <f t="shared" si="48"/>
        <v/>
      </c>
    </row>
    <row r="523" spans="1:14" x14ac:dyDescent="0.2">
      <c r="A523" s="166"/>
      <c r="B523" s="204" t="e">
        <f>VLOOKUP(A523,Adr!A:B,2,FALSE)</f>
        <v>#N/A</v>
      </c>
      <c r="C523" s="197"/>
      <c r="D523" s="191"/>
      <c r="E523" s="173"/>
      <c r="F523" s="166"/>
      <c r="G523" s="169"/>
      <c r="H523" s="169"/>
      <c r="I523" s="192" t="str">
        <f t="shared" si="45"/>
        <v/>
      </c>
      <c r="J523" s="167"/>
      <c r="K523" s="5"/>
      <c r="L523" s="167" t="str">
        <f t="shared" si="47"/>
        <v/>
      </c>
      <c r="M523" s="5" t="e">
        <f t="shared" si="44"/>
        <v>#N/A</v>
      </c>
      <c r="N523" s="3" t="str">
        <f t="shared" si="48"/>
        <v/>
      </c>
    </row>
    <row r="524" spans="1:14" x14ac:dyDescent="0.2">
      <c r="A524" s="166"/>
      <c r="B524" s="204" t="e">
        <f>VLOOKUP(A524,Adr!A:B,2,FALSE)</f>
        <v>#N/A</v>
      </c>
      <c r="C524" s="197"/>
      <c r="D524" s="191"/>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ref="M525:M588" si="49">B525&amp;F525&amp;H525&amp;C525</f>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si="49"/>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si="49"/>
        <v>#N/A</v>
      </c>
      <c r="N527" s="3" t="str">
        <f t="shared" si="48"/>
        <v/>
      </c>
    </row>
    <row r="528" spans="1:14" x14ac:dyDescent="0.2">
      <c r="A528" s="198"/>
      <c r="B528" s="204" t="e">
        <f>VLOOKUP(A528,Adr!A:B,2,FALSE)</f>
        <v>#N/A</v>
      </c>
      <c r="C528" s="169"/>
      <c r="D528" s="172"/>
      <c r="E528" s="173"/>
      <c r="F528" s="166"/>
      <c r="G528" s="169"/>
      <c r="H528" s="169"/>
      <c r="I528" s="192" t="str">
        <f t="shared" si="45"/>
        <v/>
      </c>
      <c r="J528" s="167"/>
      <c r="K528" s="5"/>
      <c r="L528" s="167" t="str">
        <f t="shared" si="47"/>
        <v/>
      </c>
      <c r="M528" s="5" t="e">
        <f t="shared" si="49"/>
        <v>#N/A</v>
      </c>
      <c r="N528" s="3" t="str">
        <f t="shared" si="48"/>
        <v/>
      </c>
    </row>
    <row r="529" spans="1:14" x14ac:dyDescent="0.2">
      <c r="A529" s="182"/>
      <c r="B529" s="204" t="e">
        <f>VLOOKUP(A529,Adr!A:B,2,FALSE)</f>
        <v>#N/A</v>
      </c>
      <c r="C529" s="185"/>
      <c r="D529" s="187"/>
      <c r="E529" s="230"/>
      <c r="F529" s="182"/>
      <c r="G529" s="185"/>
      <c r="H529" s="185"/>
      <c r="I529" s="192" t="str">
        <f t="shared" si="45"/>
        <v/>
      </c>
      <c r="J529" s="167"/>
      <c r="K529" s="5"/>
      <c r="L529" s="167" t="str">
        <f t="shared" si="47"/>
        <v/>
      </c>
      <c r="M529" s="5" t="e">
        <f t="shared" si="49"/>
        <v>#N/A</v>
      </c>
      <c r="N529" s="3" t="str">
        <f t="shared" si="48"/>
        <v/>
      </c>
    </row>
    <row r="530" spans="1:14" x14ac:dyDescent="0.2">
      <c r="A530" s="166"/>
      <c r="B530" s="204" t="e">
        <f>VLOOKUP(A530,Adr!A:B,2,FALSE)</f>
        <v>#N/A</v>
      </c>
      <c r="C530" s="196"/>
      <c r="D530" s="186"/>
      <c r="E530" s="173"/>
      <c r="F530" s="166"/>
      <c r="G530" s="169"/>
      <c r="H530" s="169"/>
      <c r="I530" s="192" t="str">
        <f t="shared" si="45"/>
        <v/>
      </c>
      <c r="J530" s="167"/>
      <c r="K530" s="5"/>
      <c r="L530" s="167" t="str">
        <f t="shared" si="47"/>
        <v/>
      </c>
      <c r="M530" s="5" t="e">
        <f t="shared" si="49"/>
        <v>#N/A</v>
      </c>
      <c r="N530" s="3" t="str">
        <f t="shared" si="48"/>
        <v/>
      </c>
    </row>
    <row r="531" spans="1:14" x14ac:dyDescent="0.2">
      <c r="A531" s="166"/>
      <c r="B531" s="204" t="e">
        <f>VLOOKUP(A531,Adr!A:B,2,FALSE)</f>
        <v>#N/A</v>
      </c>
      <c r="C531" s="196"/>
      <c r="D531" s="186"/>
      <c r="E531" s="173"/>
      <c r="F531" s="166"/>
      <c r="G531" s="169"/>
      <c r="H531" s="169"/>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7"/>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0"/>
      <c r="D533" s="172"/>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6"/>
      <c r="D534" s="172"/>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0"/>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6"/>
      <c r="D537" s="187"/>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6"/>
      <c r="D538" s="187"/>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85"/>
      <c r="D539" s="187"/>
      <c r="E539" s="173"/>
      <c r="F539" s="182"/>
      <c r="G539" s="185"/>
      <c r="H539" s="185"/>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97"/>
      <c r="D540" s="191"/>
      <c r="E540" s="173"/>
      <c r="F540" s="182"/>
      <c r="G540" s="185"/>
      <c r="H540" s="185"/>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x14ac:dyDescent="0.2">
      <c r="A542" s="182"/>
      <c r="B542" s="204" t="e">
        <f>VLOOKUP(A542,Adr!A:B,2,FALSE)</f>
        <v>#N/A</v>
      </c>
      <c r="C542" s="185"/>
      <c r="D542" s="187"/>
      <c r="E542" s="230"/>
      <c r="F542" s="182"/>
      <c r="G542" s="185"/>
      <c r="H542" s="185"/>
      <c r="I542" s="192" t="str">
        <f t="shared" ref="I542:I605" si="50">A542&amp;F542</f>
        <v/>
      </c>
      <c r="J542" s="167"/>
      <c r="K542" s="5"/>
      <c r="L542" s="167" t="str">
        <f t="shared" ref="L542:L605" si="51">A542&amp;G542&amp;H542</f>
        <v/>
      </c>
      <c r="M542" s="5" t="e">
        <f t="shared" si="49"/>
        <v>#N/A</v>
      </c>
      <c r="N542" s="3" t="str">
        <f t="shared" si="48"/>
        <v/>
      </c>
    </row>
    <row r="543" spans="1:14" x14ac:dyDescent="0.2">
      <c r="A543" s="166"/>
      <c r="B543" s="204" t="e">
        <f>VLOOKUP(A543,Adr!A:B,2,FALSE)</f>
        <v>#N/A</v>
      </c>
      <c r="C543" s="196"/>
      <c r="D543" s="186"/>
      <c r="E543" s="173"/>
      <c r="F543" s="166"/>
      <c r="G543" s="169"/>
      <c r="H543" s="169"/>
      <c r="I543" s="192" t="str">
        <f t="shared" si="50"/>
        <v/>
      </c>
      <c r="J543" s="167"/>
      <c r="K543" s="5"/>
      <c r="L543" s="167" t="str">
        <f t="shared" si="51"/>
        <v/>
      </c>
      <c r="M543" s="5" t="e">
        <f t="shared" si="49"/>
        <v>#N/A</v>
      </c>
      <c r="N543" s="3" t="str">
        <f t="shared" si="48"/>
        <v/>
      </c>
    </row>
    <row r="544" spans="1:14" x14ac:dyDescent="0.2">
      <c r="A544" s="166"/>
      <c r="B544" s="204" t="e">
        <f>VLOOKUP(A544,Adr!A:B,2,FALSE)</f>
        <v>#N/A</v>
      </c>
      <c r="C544" s="196"/>
      <c r="D544" s="186"/>
      <c r="E544" s="173"/>
      <c r="F544" s="166"/>
      <c r="G544" s="169"/>
      <c r="H544" s="169"/>
      <c r="I544" s="192" t="str">
        <f t="shared" si="50"/>
        <v/>
      </c>
      <c r="J544" s="167"/>
      <c r="K544" s="5"/>
      <c r="L544" s="167" t="str">
        <f t="shared" si="51"/>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0"/>
      <c r="D547" s="172"/>
      <c r="E547" s="173"/>
      <c r="F547" s="166"/>
      <c r="G547" s="169"/>
      <c r="H547" s="169"/>
      <c r="I547" s="192" t="str">
        <f t="shared" si="50"/>
        <v/>
      </c>
      <c r="J547" s="167"/>
      <c r="K547" s="5"/>
      <c r="L547" s="167" t="str">
        <f t="shared" si="51"/>
        <v/>
      </c>
      <c r="M547" s="5" t="e">
        <f t="shared" si="49"/>
        <v>#N/A</v>
      </c>
      <c r="N547" s="3" t="str">
        <f t="shared" si="48"/>
        <v/>
      </c>
    </row>
    <row r="548" spans="1:14" x14ac:dyDescent="0.2">
      <c r="A548" s="182"/>
      <c r="B548" s="204" t="e">
        <f>VLOOKUP(A548,Adr!A:B,2,FALSE)</f>
        <v>#N/A</v>
      </c>
      <c r="C548" s="185"/>
      <c r="D548" s="187"/>
      <c r="E548" s="230"/>
      <c r="F548" s="182"/>
      <c r="G548" s="185"/>
      <c r="H548" s="185"/>
      <c r="I548" s="192" t="str">
        <f t="shared" si="50"/>
        <v/>
      </c>
      <c r="J548" s="167"/>
      <c r="K548" s="5"/>
      <c r="L548" s="167" t="str">
        <f t="shared" si="51"/>
        <v/>
      </c>
      <c r="M548" s="5" t="e">
        <f t="shared" si="49"/>
        <v>#N/A</v>
      </c>
      <c r="N548" s="3" t="str">
        <f t="shared" si="48"/>
        <v/>
      </c>
    </row>
    <row r="549" spans="1:14" x14ac:dyDescent="0.2">
      <c r="A549" s="166"/>
      <c r="B549" s="204" t="e">
        <f>VLOOKUP(A549,Adr!A:B,2,FALSE)</f>
        <v>#N/A</v>
      </c>
      <c r="C549" s="196"/>
      <c r="D549" s="186"/>
      <c r="E549" s="173"/>
      <c r="F549" s="166"/>
      <c r="G549" s="169"/>
      <c r="H549" s="169"/>
      <c r="I549" s="192" t="str">
        <f t="shared" si="50"/>
        <v/>
      </c>
      <c r="J549" s="167"/>
      <c r="K549" s="5"/>
      <c r="L549" s="167" t="str">
        <f t="shared" si="51"/>
        <v/>
      </c>
      <c r="M549" s="5" t="e">
        <f t="shared" si="49"/>
        <v>#N/A</v>
      </c>
      <c r="N549" s="3" t="str">
        <f t="shared" si="48"/>
        <v/>
      </c>
    </row>
    <row r="550" spans="1:14" x14ac:dyDescent="0.2">
      <c r="A550" s="166"/>
      <c r="B550" s="204" t="e">
        <f>VLOOKUP(A550,Adr!A:B,2,FALSE)</f>
        <v>#N/A</v>
      </c>
      <c r="C550" s="196"/>
      <c r="D550" s="186"/>
      <c r="E550" s="173"/>
      <c r="F550" s="166"/>
      <c r="G550" s="169"/>
      <c r="H550" s="169"/>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82"/>
      <c r="B553" s="204" t="e">
        <f>VLOOKUP(A553,Adr!A:B,2,FALSE)</f>
        <v>#N/A</v>
      </c>
      <c r="C553" s="185"/>
      <c r="D553" s="187"/>
      <c r="E553" s="230"/>
      <c r="F553" s="182"/>
      <c r="G553" s="185"/>
      <c r="H553" s="185"/>
      <c r="I553" s="192" t="str">
        <f t="shared" si="50"/>
        <v/>
      </c>
      <c r="J553" s="167"/>
      <c r="K553" s="5"/>
      <c r="L553" s="167" t="str">
        <f t="shared" si="51"/>
        <v/>
      </c>
      <c r="M553" s="5" t="e">
        <f t="shared" si="49"/>
        <v>#N/A</v>
      </c>
      <c r="N553" s="3" t="str">
        <f t="shared" si="48"/>
        <v/>
      </c>
    </row>
    <row r="554" spans="1:14" x14ac:dyDescent="0.2">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x14ac:dyDescent="0.2">
      <c r="A555" s="166"/>
      <c r="B555" s="204" t="e">
        <f>VLOOKUP(A555,Adr!A:B,2,FALSE)</f>
        <v>#N/A</v>
      </c>
      <c r="C555" s="196"/>
      <c r="D555" s="186"/>
      <c r="E555" s="173"/>
      <c r="F555" s="166"/>
      <c r="G555" s="169"/>
      <c r="H555" s="169"/>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0"/>
      <c r="D557" s="187"/>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0"/>
      <c r="D559" s="172"/>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6"/>
      <c r="D561" s="187"/>
      <c r="E561" s="173"/>
      <c r="F561" s="166"/>
      <c r="G561" s="169"/>
      <c r="H561" s="169"/>
      <c r="I561" s="192" t="str">
        <f t="shared" si="50"/>
        <v/>
      </c>
      <c r="J561" s="167"/>
      <c r="K561" s="5"/>
      <c r="L561" s="167" t="str">
        <f t="shared" si="51"/>
        <v/>
      </c>
      <c r="M561" s="5" t="e">
        <f t="shared" si="49"/>
        <v>#N/A</v>
      </c>
      <c r="N561" s="3" t="str">
        <f t="shared" si="48"/>
        <v/>
      </c>
    </row>
    <row r="562" spans="1:14" x14ac:dyDescent="0.2">
      <c r="A562" s="182"/>
      <c r="B562" s="204" t="e">
        <f>VLOOKUP(A562,Adr!A:B,2,FALSE)</f>
        <v>#N/A</v>
      </c>
      <c r="C562" s="185"/>
      <c r="D562" s="187"/>
      <c r="E562" s="230"/>
      <c r="F562" s="182"/>
      <c r="G562" s="185"/>
      <c r="H562" s="185"/>
      <c r="I562" s="192" t="str">
        <f t="shared" si="50"/>
        <v/>
      </c>
      <c r="J562" s="167"/>
      <c r="K562" s="5"/>
      <c r="L562" s="167" t="str">
        <f t="shared" si="51"/>
        <v/>
      </c>
      <c r="M562" s="5" t="e">
        <f t="shared" si="49"/>
        <v>#N/A</v>
      </c>
      <c r="N562" s="3" t="str">
        <f t="shared" si="48"/>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x14ac:dyDescent="0.2">
      <c r="A564" s="166"/>
      <c r="B564" s="204" t="e">
        <f>VLOOKUP(A564,Adr!A:B,2,FALSE)</f>
        <v>#N/A</v>
      </c>
      <c r="C564" s="196"/>
      <c r="D564" s="186"/>
      <c r="E564" s="173"/>
      <c r="F564" s="166"/>
      <c r="G564" s="169"/>
      <c r="H564" s="169"/>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x14ac:dyDescent="0.2">
      <c r="A566" s="198"/>
      <c r="B566" s="204" t="e">
        <f>VLOOKUP(A566,Adr!A:B,2,FALSE)</f>
        <v>#N/A</v>
      </c>
      <c r="C566" s="169"/>
      <c r="D566" s="172"/>
      <c r="E566" s="173"/>
      <c r="F566" s="166"/>
      <c r="G566" s="169"/>
      <c r="H566" s="169"/>
      <c r="I566" s="192" t="str">
        <f t="shared" si="50"/>
        <v/>
      </c>
      <c r="J566" s="167"/>
      <c r="K566" s="5"/>
      <c r="L566" s="167" t="str">
        <f t="shared" si="51"/>
        <v/>
      </c>
      <c r="M566" s="5" t="e">
        <f t="shared" si="49"/>
        <v>#N/A</v>
      </c>
      <c r="N566" s="3" t="str">
        <f t="shared" si="48"/>
        <v/>
      </c>
    </row>
    <row r="567" spans="1:14" x14ac:dyDescent="0.2">
      <c r="A567" s="166"/>
      <c r="B567" s="204" t="e">
        <f>VLOOKUP(A567,Adr!A:B,2,FALSE)</f>
        <v>#N/A</v>
      </c>
      <c r="C567" s="190"/>
      <c r="D567" s="172"/>
      <c r="E567" s="173"/>
      <c r="F567" s="166"/>
      <c r="G567" s="169"/>
      <c r="H567" s="169"/>
      <c r="I567" s="192" t="str">
        <f t="shared" si="50"/>
        <v/>
      </c>
      <c r="J567" s="167"/>
      <c r="K567" s="5"/>
      <c r="L567" s="167" t="str">
        <f t="shared" si="51"/>
        <v/>
      </c>
      <c r="M567" s="5" t="e">
        <f t="shared" si="49"/>
        <v>#N/A</v>
      </c>
      <c r="N567" s="3" t="str">
        <f t="shared" si="48"/>
        <v/>
      </c>
    </row>
    <row r="568" spans="1:14" x14ac:dyDescent="0.2">
      <c r="A568" s="166"/>
      <c r="B568" s="204" t="e">
        <f>VLOOKUP(A568,Adr!A:B,2,FALSE)</f>
        <v>#N/A</v>
      </c>
      <c r="C568" s="190"/>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6"/>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6"/>
      <c r="D572" s="187"/>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6"/>
      <c r="D573" s="187"/>
      <c r="E573" s="173"/>
      <c r="F573" s="166"/>
      <c r="G573" s="169"/>
      <c r="H573" s="169"/>
      <c r="I573" s="192" t="str">
        <f t="shared" si="50"/>
        <v/>
      </c>
      <c r="J573" s="167"/>
      <c r="K573" s="5"/>
      <c r="L573" s="167" t="str">
        <f t="shared" si="51"/>
        <v/>
      </c>
      <c r="M573" s="5" t="e">
        <f t="shared" si="49"/>
        <v>#N/A</v>
      </c>
      <c r="N573" s="3" t="str">
        <f t="shared" si="48"/>
        <v/>
      </c>
    </row>
    <row r="574" spans="1:14" x14ac:dyDescent="0.2">
      <c r="A574" s="202"/>
      <c r="B574" s="204" t="e">
        <f>VLOOKUP(A574,Adr!A:B,2,FALSE)</f>
        <v>#N/A</v>
      </c>
      <c r="C574" s="169"/>
      <c r="D574" s="172"/>
      <c r="E574" s="173"/>
      <c r="F574" s="166"/>
      <c r="G574" s="169"/>
      <c r="H574" s="169"/>
      <c r="I574" s="192" t="str">
        <f t="shared" si="50"/>
        <v/>
      </c>
      <c r="J574" s="167"/>
      <c r="K574" s="5"/>
      <c r="L574" s="167" t="str">
        <f t="shared" si="51"/>
        <v/>
      </c>
      <c r="M574" s="5" t="e">
        <f t="shared" si="49"/>
        <v>#N/A</v>
      </c>
      <c r="N574" s="3" t="str">
        <f t="shared" si="48"/>
        <v/>
      </c>
    </row>
    <row r="575" spans="1:14" x14ac:dyDescent="0.2">
      <c r="A575" s="202"/>
      <c r="B575" s="204" t="e">
        <f>VLOOKUP(A575,Adr!A:B,2,FALSE)</f>
        <v>#N/A</v>
      </c>
      <c r="C575" s="169"/>
      <c r="D575" s="172"/>
      <c r="E575" s="173"/>
      <c r="F575" s="166"/>
      <c r="G575" s="169"/>
      <c r="H575" s="169"/>
      <c r="I575" s="192" t="str">
        <f t="shared" si="50"/>
        <v/>
      </c>
      <c r="J575" s="167"/>
      <c r="K575" s="5"/>
      <c r="L575" s="167" t="str">
        <f t="shared" si="51"/>
        <v/>
      </c>
      <c r="M575" s="5" t="e">
        <f t="shared" si="49"/>
        <v>#N/A</v>
      </c>
      <c r="N575" s="3" t="str">
        <f t="shared" si="48"/>
        <v/>
      </c>
    </row>
    <row r="576" spans="1:14" x14ac:dyDescent="0.2">
      <c r="A576" s="166"/>
      <c r="B576" s="204" t="e">
        <f>VLOOKUP(A576,Adr!A:B,2,FALSE)</f>
        <v>#N/A</v>
      </c>
      <c r="C576" s="196"/>
      <c r="D576" s="187"/>
      <c r="E576" s="173"/>
      <c r="F576" s="166"/>
      <c r="G576" s="169"/>
      <c r="H576" s="169"/>
      <c r="I576" s="192" t="str">
        <f t="shared" si="50"/>
        <v/>
      </c>
      <c r="J576" s="167"/>
      <c r="K576" s="5"/>
      <c r="L576" s="167" t="str">
        <f t="shared" si="51"/>
        <v/>
      </c>
      <c r="M576" s="5" t="e">
        <f t="shared" si="49"/>
        <v>#N/A</v>
      </c>
      <c r="N576" s="3" t="str">
        <f t="shared" si="48"/>
        <v/>
      </c>
    </row>
    <row r="577" spans="1:14" x14ac:dyDescent="0.2">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x14ac:dyDescent="0.2">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x14ac:dyDescent="0.2">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49"/>
        <v>#N/A</v>
      </c>
      <c r="N580" s="3" t="str">
        <f t="shared" ref="N580:N643" si="52">+I580&amp;H580</f>
        <v/>
      </c>
    </row>
    <row r="581" spans="1:14" x14ac:dyDescent="0.2">
      <c r="A581" s="166"/>
      <c r="B581" s="204" t="e">
        <f>VLOOKUP(A581,Adr!A:B,2,FALSE)</f>
        <v>#N/A</v>
      </c>
      <c r="C581" s="196"/>
      <c r="D581" s="187"/>
      <c r="E581" s="173"/>
      <c r="F581" s="166"/>
      <c r="G581" s="169"/>
      <c r="H581" s="169"/>
      <c r="I581" s="192" t="str">
        <f t="shared" si="50"/>
        <v/>
      </c>
      <c r="J581" s="167"/>
      <c r="K581" s="5"/>
      <c r="L581" s="167" t="str">
        <f t="shared" si="51"/>
        <v/>
      </c>
      <c r="M581" s="5" t="e">
        <f t="shared" si="49"/>
        <v>#N/A</v>
      </c>
      <c r="N581" s="3" t="str">
        <f t="shared" si="52"/>
        <v/>
      </c>
    </row>
    <row r="582" spans="1:14" x14ac:dyDescent="0.2">
      <c r="A582" s="166"/>
      <c r="B582" s="204" t="e">
        <f>VLOOKUP(A582,Adr!A:B,2,FALSE)</f>
        <v>#N/A</v>
      </c>
      <c r="C582" s="196"/>
      <c r="D582" s="187"/>
      <c r="E582" s="173"/>
      <c r="F582" s="166"/>
      <c r="G582" s="169"/>
      <c r="H582" s="169"/>
      <c r="I582" s="192" t="str">
        <f t="shared" si="50"/>
        <v/>
      </c>
      <c r="J582" s="167"/>
      <c r="K582" s="5"/>
      <c r="L582" s="167" t="str">
        <f t="shared" si="51"/>
        <v/>
      </c>
      <c r="M582" s="5" t="e">
        <f t="shared" si="49"/>
        <v>#N/A</v>
      </c>
      <c r="N582" s="3" t="str">
        <f t="shared" si="52"/>
        <v/>
      </c>
    </row>
    <row r="583" spans="1:14" x14ac:dyDescent="0.2">
      <c r="A583" s="198"/>
      <c r="B583" s="204" t="e">
        <f>VLOOKUP(A583,Adr!A:B,2,FALSE)</f>
        <v>#N/A</v>
      </c>
      <c r="C583" s="169"/>
      <c r="D583" s="172"/>
      <c r="E583" s="173"/>
      <c r="F583" s="166"/>
      <c r="G583" s="169"/>
      <c r="H583" s="169"/>
      <c r="I583" s="192" t="str">
        <f t="shared" si="50"/>
        <v/>
      </c>
      <c r="J583" s="167"/>
      <c r="K583" s="5"/>
      <c r="L583" s="167" t="str">
        <f t="shared" si="51"/>
        <v/>
      </c>
      <c r="M583" s="5" t="e">
        <f t="shared" si="49"/>
        <v>#N/A</v>
      </c>
      <c r="N583" s="3" t="str">
        <f t="shared" si="52"/>
        <v/>
      </c>
    </row>
    <row r="584" spans="1:14" x14ac:dyDescent="0.2">
      <c r="A584" s="198"/>
      <c r="B584" s="204" t="e">
        <f>VLOOKUP(A584,Adr!A:B,2,FALSE)</f>
        <v>#N/A</v>
      </c>
      <c r="C584" s="169"/>
      <c r="D584" s="172"/>
      <c r="E584" s="173"/>
      <c r="F584" s="166"/>
      <c r="G584" s="169"/>
      <c r="H584" s="169"/>
      <c r="I584" s="192" t="str">
        <f t="shared" si="50"/>
        <v/>
      </c>
      <c r="J584" s="167"/>
      <c r="K584" s="5"/>
      <c r="L584" s="167" t="str">
        <f t="shared" si="51"/>
        <v/>
      </c>
      <c r="M584" s="5" t="e">
        <f t="shared" si="49"/>
        <v>#N/A</v>
      </c>
      <c r="N584" s="3" t="str">
        <f t="shared" si="52"/>
        <v/>
      </c>
    </row>
    <row r="585" spans="1:14" x14ac:dyDescent="0.2">
      <c r="A585" s="166"/>
      <c r="B585" s="204" t="e">
        <f>VLOOKUP(A585,Adr!A:B,2,FALSE)</f>
        <v>#N/A</v>
      </c>
      <c r="C585" s="196"/>
      <c r="D585" s="187"/>
      <c r="E585" s="173"/>
      <c r="F585" s="166"/>
      <c r="G585" s="169"/>
      <c r="H585" s="169"/>
      <c r="I585" s="192" t="str">
        <f t="shared" si="50"/>
        <v/>
      </c>
      <c r="J585" s="167"/>
      <c r="K585" s="5"/>
      <c r="L585" s="167" t="str">
        <f t="shared" si="51"/>
        <v/>
      </c>
      <c r="M585" s="5" t="e">
        <f t="shared" si="49"/>
        <v>#N/A</v>
      </c>
      <c r="N585" s="3" t="str">
        <f t="shared" si="52"/>
        <v/>
      </c>
    </row>
    <row r="586" spans="1:14" x14ac:dyDescent="0.2">
      <c r="A586" s="166"/>
      <c r="B586" s="204" t="e">
        <f>VLOOKUP(A586,Adr!A:B,2,FALSE)</f>
        <v>#N/A</v>
      </c>
      <c r="C586" s="196"/>
      <c r="D586" s="187"/>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0"/>
      <c r="D587" s="172"/>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0"/>
      <c r="D588" s="172"/>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6"/>
      <c r="D589" s="187"/>
      <c r="E589" s="173"/>
      <c r="F589" s="166"/>
      <c r="G589" s="169"/>
      <c r="H589" s="169"/>
      <c r="I589" s="192" t="str">
        <f t="shared" si="50"/>
        <v/>
      </c>
      <c r="J589" s="167"/>
      <c r="K589" s="5"/>
      <c r="L589" s="167" t="str">
        <f t="shared" si="51"/>
        <v/>
      </c>
      <c r="M589" s="5" t="e">
        <f t="shared" ref="M589:M652" si="53">B589&amp;F589&amp;H589&amp;C589</f>
        <v>#N/A</v>
      </c>
      <c r="N589" s="3" t="str">
        <f t="shared" si="52"/>
        <v/>
      </c>
    </row>
    <row r="590" spans="1:14" x14ac:dyDescent="0.2">
      <c r="A590" s="166"/>
      <c r="B590" s="204" t="e">
        <f>VLOOKUP(A590,Adr!A:B,2,FALSE)</f>
        <v>#N/A</v>
      </c>
      <c r="C590" s="196"/>
      <c r="D590" s="187"/>
      <c r="E590" s="173"/>
      <c r="F590" s="166"/>
      <c r="G590" s="169"/>
      <c r="H590" s="169"/>
      <c r="I590" s="192" t="str">
        <f t="shared" si="50"/>
        <v/>
      </c>
      <c r="J590" s="167"/>
      <c r="K590" s="5"/>
      <c r="L590" s="167" t="str">
        <f t="shared" si="51"/>
        <v/>
      </c>
      <c r="M590" s="5" t="e">
        <f t="shared" si="53"/>
        <v>#N/A</v>
      </c>
      <c r="N590" s="3" t="str">
        <f t="shared" si="52"/>
        <v/>
      </c>
    </row>
    <row r="591" spans="1:14" x14ac:dyDescent="0.2">
      <c r="A591" s="202"/>
      <c r="B591" s="204" t="e">
        <f>VLOOKUP(A591,Adr!A:B,2,FALSE)</f>
        <v>#N/A</v>
      </c>
      <c r="C591" s="169"/>
      <c r="D591" s="172"/>
      <c r="E591" s="173"/>
      <c r="F591" s="166"/>
      <c r="G591" s="169"/>
      <c r="H591" s="169"/>
      <c r="I591" s="192" t="str">
        <f t="shared" si="50"/>
        <v/>
      </c>
      <c r="J591" s="167"/>
      <c r="K591" s="5"/>
      <c r="L591" s="167" t="str">
        <f t="shared" si="51"/>
        <v/>
      </c>
      <c r="M591" s="5" t="e">
        <f t="shared" si="53"/>
        <v>#N/A</v>
      </c>
      <c r="N591" s="3" t="str">
        <f t="shared" si="52"/>
        <v/>
      </c>
    </row>
    <row r="592" spans="1:14" x14ac:dyDescent="0.2">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x14ac:dyDescent="0.2">
      <c r="A593" s="166"/>
      <c r="B593" s="204" t="e">
        <f>VLOOKUP(A593,Adr!A:B,2,FALSE)</f>
        <v>#N/A</v>
      </c>
      <c r="C593" s="197"/>
      <c r="D593" s="191"/>
      <c r="E593" s="173"/>
      <c r="F593" s="182"/>
      <c r="G593" s="185"/>
      <c r="H593" s="185"/>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7"/>
      <c r="D594" s="191"/>
      <c r="E594" s="173"/>
      <c r="F594" s="182"/>
      <c r="G594" s="185"/>
      <c r="H594" s="185"/>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82"/>
      <c r="B599" s="204" t="e">
        <f>VLOOKUP(A599,Adr!A:B,2,FALSE)</f>
        <v>#N/A</v>
      </c>
      <c r="C599" s="185"/>
      <c r="D599" s="187"/>
      <c r="E599" s="173"/>
      <c r="F599" s="182"/>
      <c r="G599" s="185"/>
      <c r="H599" s="185"/>
      <c r="I599" s="192" t="str">
        <f t="shared" si="50"/>
        <v/>
      </c>
      <c r="J599" s="167"/>
      <c r="K599" s="5"/>
      <c r="L599" s="167" t="str">
        <f t="shared" si="51"/>
        <v/>
      </c>
      <c r="M599" s="5" t="e">
        <f t="shared" si="53"/>
        <v>#N/A</v>
      </c>
      <c r="N599" s="3" t="str">
        <f t="shared" si="52"/>
        <v/>
      </c>
    </row>
    <row r="600" spans="1:14" x14ac:dyDescent="0.2">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x14ac:dyDescent="0.2">
      <c r="A601" s="182"/>
      <c r="B601" s="204" t="e">
        <f>VLOOKUP(A601,Adr!A:B,2,FALSE)</f>
        <v>#N/A</v>
      </c>
      <c r="C601" s="185"/>
      <c r="D601" s="187"/>
      <c r="E601" s="173"/>
      <c r="F601" s="182"/>
      <c r="G601" s="169"/>
      <c r="H601" s="185"/>
      <c r="I601" s="192" t="str">
        <f t="shared" si="50"/>
        <v/>
      </c>
      <c r="J601" s="167"/>
      <c r="K601" s="5"/>
      <c r="L601" s="167" t="str">
        <f t="shared" si="51"/>
        <v/>
      </c>
      <c r="M601" s="5" t="e">
        <f t="shared" si="53"/>
        <v>#N/A</v>
      </c>
      <c r="N601" s="3" t="str">
        <f t="shared" si="52"/>
        <v/>
      </c>
    </row>
    <row r="602" spans="1:14" x14ac:dyDescent="0.2">
      <c r="A602" s="166"/>
      <c r="B602" s="204" t="e">
        <f>VLOOKUP(A602,Adr!A:B,2,FALSE)</f>
        <v>#N/A</v>
      </c>
      <c r="C602" s="196"/>
      <c r="D602" s="187"/>
      <c r="E602" s="173"/>
      <c r="F602" s="166"/>
      <c r="G602" s="169"/>
      <c r="H602" s="169"/>
      <c r="I602" s="192" t="str">
        <f t="shared" si="50"/>
        <v/>
      </c>
      <c r="J602" s="167"/>
      <c r="K602" s="5"/>
      <c r="L602" s="167" t="str">
        <f t="shared" si="51"/>
        <v/>
      </c>
      <c r="M602" s="5" t="e">
        <f t="shared" si="53"/>
        <v>#N/A</v>
      </c>
      <c r="N602" s="3" t="str">
        <f t="shared" si="52"/>
        <v/>
      </c>
    </row>
    <row r="603" spans="1:14" x14ac:dyDescent="0.2">
      <c r="A603" s="166"/>
      <c r="B603" s="204" t="e">
        <f>VLOOKUP(A603,Adr!A:B,2,FALSE)</f>
        <v>#N/A</v>
      </c>
      <c r="C603" s="190"/>
      <c r="D603" s="172"/>
      <c r="E603" s="173"/>
      <c r="F603" s="166"/>
      <c r="G603" s="169"/>
      <c r="H603" s="169"/>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0"/>
      <c r="D604" s="172"/>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ref="I606:I613" si="54">A606&amp;F606</f>
        <v/>
      </c>
      <c r="J606" s="167"/>
      <c r="K606" s="5"/>
      <c r="L606" s="167" t="str">
        <f t="shared" ref="L606:L669" si="55">A606&amp;G606&amp;H606</f>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si="54"/>
        <v/>
      </c>
      <c r="J607" s="167"/>
      <c r="K607" s="5"/>
      <c r="L607" s="167" t="str">
        <f t="shared" si="55"/>
        <v/>
      </c>
      <c r="M607" s="5" t="e">
        <f t="shared" si="53"/>
        <v>#N/A</v>
      </c>
      <c r="N607" s="3" t="str">
        <f t="shared" si="52"/>
        <v/>
      </c>
    </row>
    <row r="608" spans="1:14" x14ac:dyDescent="0.2">
      <c r="A608" s="166"/>
      <c r="B608" s="204" t="e">
        <f>VLOOKUP(A608,Adr!A:B,2,FALSE)</f>
        <v>#N/A</v>
      </c>
      <c r="C608" s="185"/>
      <c r="D608" s="187"/>
      <c r="E608" s="173"/>
      <c r="F608" s="182"/>
      <c r="G608" s="185"/>
      <c r="H608" s="185"/>
      <c r="I608" s="192" t="str">
        <f t="shared" si="54"/>
        <v/>
      </c>
      <c r="J608" s="167"/>
      <c r="K608" s="5"/>
      <c r="L608" s="167" t="str">
        <f t="shared" si="55"/>
        <v/>
      </c>
      <c r="M608" s="5" t="e">
        <f t="shared" si="53"/>
        <v>#N/A</v>
      </c>
      <c r="N608" s="3" t="str">
        <f t="shared" si="52"/>
        <v/>
      </c>
    </row>
    <row r="609" spans="1:14" x14ac:dyDescent="0.2">
      <c r="A609" s="166"/>
      <c r="B609" s="204" t="e">
        <f>VLOOKUP(A609,Adr!A:B,2,FALSE)</f>
        <v>#N/A</v>
      </c>
      <c r="C609" s="185"/>
      <c r="D609" s="187"/>
      <c r="E609" s="173"/>
      <c r="F609" s="182"/>
      <c r="G609" s="185"/>
      <c r="H609" s="185"/>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69"/>
      <c r="D612" s="172"/>
      <c r="E612" s="173"/>
      <c r="F612" s="166"/>
      <c r="G612" s="169"/>
      <c r="H612" s="169"/>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97"/>
      <c r="D613" s="191"/>
      <c r="E613" s="173"/>
      <c r="F613" s="182"/>
      <c r="G613" s="185"/>
      <c r="H613" s="185"/>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97"/>
      <c r="D614" s="191"/>
      <c r="E614" s="173"/>
      <c r="F614" s="182"/>
      <c r="G614" s="185"/>
      <c r="H614" s="185"/>
      <c r="I614" s="167"/>
      <c r="J614" s="167"/>
      <c r="K614" s="5"/>
      <c r="L614" s="167" t="str">
        <f t="shared" si="55"/>
        <v/>
      </c>
      <c r="M614" s="5" t="e">
        <f t="shared" si="53"/>
        <v>#N/A</v>
      </c>
      <c r="N614" s="3" t="str">
        <f t="shared" si="52"/>
        <v/>
      </c>
    </row>
    <row r="615" spans="1:14" x14ac:dyDescent="0.2">
      <c r="A615" s="166"/>
      <c r="B615" s="204" t="e">
        <f>VLOOKUP(A615,Adr!A:B,2,FALSE)</f>
        <v>#N/A</v>
      </c>
      <c r="C615" s="185"/>
      <c r="D615" s="187"/>
      <c r="E615" s="173"/>
      <c r="F615" s="182"/>
      <c r="G615" s="185"/>
      <c r="H615" s="185"/>
      <c r="I615" s="192"/>
      <c r="J615" s="167"/>
      <c r="K615" s="5"/>
      <c r="L615" s="167" t="str">
        <f t="shared" si="55"/>
        <v/>
      </c>
      <c r="M615" s="5" t="e">
        <f t="shared" si="53"/>
        <v>#N/A</v>
      </c>
      <c r="N615" s="3" t="str">
        <f t="shared" si="52"/>
        <v/>
      </c>
    </row>
    <row r="616" spans="1:14" x14ac:dyDescent="0.2">
      <c r="A616" s="182"/>
      <c r="B616" s="204" t="e">
        <f>VLOOKUP(A616,Adr!A:B,2,FALSE)</f>
        <v>#N/A</v>
      </c>
      <c r="C616" s="185"/>
      <c r="D616" s="187"/>
      <c r="E616" s="230"/>
      <c r="F616" s="182"/>
      <c r="G616" s="185"/>
      <c r="H616" s="185"/>
      <c r="I616" s="192"/>
      <c r="J616" s="167"/>
      <c r="K616" s="5"/>
      <c r="L616" s="167" t="str">
        <f t="shared" si="55"/>
        <v/>
      </c>
      <c r="M616" s="5" t="e">
        <f t="shared" si="53"/>
        <v>#N/A</v>
      </c>
      <c r="N616" s="3" t="str">
        <f t="shared" si="52"/>
        <v/>
      </c>
    </row>
    <row r="617" spans="1:14" x14ac:dyDescent="0.2">
      <c r="A617" s="166"/>
      <c r="B617" s="204" t="e">
        <f>VLOOKUP(A617,Adr!A:B,2,FALSE)</f>
        <v>#N/A</v>
      </c>
      <c r="C617" s="196"/>
      <c r="D617" s="187"/>
      <c r="E617" s="173"/>
      <c r="F617" s="166"/>
      <c r="G617" s="169"/>
      <c r="H617" s="169"/>
      <c r="I617" s="167"/>
      <c r="J617" s="167"/>
      <c r="K617" s="5"/>
      <c r="L617" s="167" t="str">
        <f t="shared" si="55"/>
        <v/>
      </c>
      <c r="M617" s="5" t="e">
        <f t="shared" si="53"/>
        <v>#N/A</v>
      </c>
      <c r="N617" s="3" t="str">
        <f t="shared" si="52"/>
        <v/>
      </c>
    </row>
    <row r="618" spans="1:14" x14ac:dyDescent="0.2">
      <c r="A618" s="166"/>
      <c r="B618" s="204" t="e">
        <f>VLOOKUP(A618,Adr!A:B,2,FALSE)</f>
        <v>#N/A</v>
      </c>
      <c r="C618" s="196"/>
      <c r="D618" s="187"/>
      <c r="E618" s="173"/>
      <c r="F618" s="166"/>
      <c r="G618" s="169"/>
      <c r="H618" s="169"/>
      <c r="I618" s="167"/>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82"/>
      <c r="G619" s="185"/>
      <c r="H619" s="185"/>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82"/>
      <c r="G620" s="185"/>
      <c r="H620" s="185"/>
      <c r="I620" s="167"/>
      <c r="J620" s="167"/>
      <c r="K620" s="5"/>
      <c r="L620" s="167" t="str">
        <f t="shared" si="55"/>
        <v/>
      </c>
      <c r="M620" s="5" t="e">
        <f t="shared" si="53"/>
        <v>#N/A</v>
      </c>
      <c r="N620" s="3" t="str">
        <f t="shared" si="52"/>
        <v/>
      </c>
    </row>
    <row r="621" spans="1:14" x14ac:dyDescent="0.2">
      <c r="A621" s="182"/>
      <c r="B621" s="204" t="e">
        <f>VLOOKUP(A621,Adr!A:B,2,FALSE)</f>
        <v>#N/A</v>
      </c>
      <c r="C621" s="185"/>
      <c r="D621" s="187"/>
      <c r="E621" s="230"/>
      <c r="F621" s="182"/>
      <c r="G621" s="185"/>
      <c r="H621" s="185"/>
      <c r="I621" s="192"/>
      <c r="J621" s="167"/>
      <c r="K621" s="5"/>
      <c r="L621" s="167" t="str">
        <f t="shared" si="55"/>
        <v/>
      </c>
      <c r="M621" s="5" t="e">
        <f t="shared" si="53"/>
        <v>#N/A</v>
      </c>
      <c r="N621" s="3" t="str">
        <f t="shared" si="52"/>
        <v/>
      </c>
    </row>
    <row r="622" spans="1:14" x14ac:dyDescent="0.2">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x14ac:dyDescent="0.2">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x14ac:dyDescent="0.2">
      <c r="A624" s="166"/>
      <c r="B624" s="204" t="e">
        <f>VLOOKUP(A624,Adr!A:B,2,FALSE)</f>
        <v>#N/A</v>
      </c>
      <c r="C624" s="196"/>
      <c r="D624" s="187"/>
      <c r="E624" s="173"/>
      <c r="F624" s="166"/>
      <c r="G624" s="169"/>
      <c r="H624" s="169"/>
      <c r="I624" s="167"/>
      <c r="J624" s="167"/>
      <c r="K624" s="5"/>
      <c r="L624" s="167" t="str">
        <f t="shared" si="55"/>
        <v/>
      </c>
      <c r="M624" s="5" t="e">
        <f t="shared" si="53"/>
        <v>#N/A</v>
      </c>
      <c r="N624" s="3" t="str">
        <f t="shared" si="52"/>
        <v/>
      </c>
    </row>
    <row r="625" spans="1:14" x14ac:dyDescent="0.2">
      <c r="A625" s="166"/>
      <c r="B625" s="204" t="e">
        <f>VLOOKUP(A625,Adr!A:B,2,FALSE)</f>
        <v>#N/A</v>
      </c>
      <c r="C625" s="196"/>
      <c r="D625" s="187"/>
      <c r="E625" s="173"/>
      <c r="F625" s="166"/>
      <c r="G625" s="169"/>
      <c r="H625" s="169"/>
      <c r="I625" s="167"/>
      <c r="J625" s="167"/>
      <c r="K625" s="5"/>
      <c r="L625" s="167" t="str">
        <f t="shared" si="55"/>
        <v/>
      </c>
      <c r="M625" s="5" t="e">
        <f t="shared" si="53"/>
        <v>#N/A</v>
      </c>
      <c r="N625" s="3" t="str">
        <f t="shared" si="52"/>
        <v/>
      </c>
    </row>
    <row r="626" spans="1:14" x14ac:dyDescent="0.2">
      <c r="A626" s="166"/>
      <c r="B626" s="204" t="e">
        <f>VLOOKUP(A626,Adr!A:B,2,FALSE)</f>
        <v>#N/A</v>
      </c>
      <c r="C626" s="190"/>
      <c r="D626" s="172"/>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6"/>
      <c r="D627" s="187"/>
      <c r="E627" s="173"/>
      <c r="F627" s="182"/>
      <c r="G627" s="185"/>
      <c r="H627" s="185"/>
      <c r="I627" s="167"/>
      <c r="J627" s="167"/>
      <c r="K627" s="5"/>
      <c r="L627" s="167" t="str">
        <f t="shared" si="55"/>
        <v/>
      </c>
      <c r="M627" s="5" t="e">
        <f t="shared" si="53"/>
        <v>#N/A</v>
      </c>
      <c r="N627" s="3" t="str">
        <f t="shared" si="52"/>
        <v/>
      </c>
    </row>
    <row r="628" spans="1:14" x14ac:dyDescent="0.2">
      <c r="A628" s="166"/>
      <c r="B628" s="204" t="e">
        <f>VLOOKUP(A628,Adr!A:B,2,FALSE)</f>
        <v>#N/A</v>
      </c>
      <c r="C628" s="196"/>
      <c r="D628" s="186"/>
      <c r="E628" s="173"/>
      <c r="F628" s="166"/>
      <c r="G628" s="169"/>
      <c r="H628" s="169"/>
      <c r="I628" s="167"/>
      <c r="J628" s="167"/>
      <c r="K628" s="5"/>
      <c r="L628" s="167" t="str">
        <f t="shared" si="55"/>
        <v/>
      </c>
      <c r="M628" s="5" t="e">
        <f t="shared" si="53"/>
        <v>#N/A</v>
      </c>
      <c r="N628" s="3" t="str">
        <f t="shared" si="52"/>
        <v/>
      </c>
    </row>
    <row r="629" spans="1:14" x14ac:dyDescent="0.2">
      <c r="A629" s="166"/>
      <c r="B629" s="204" t="e">
        <f>VLOOKUP(A629,Adr!A:B,2,FALSE)</f>
        <v>#N/A</v>
      </c>
      <c r="C629" s="196"/>
      <c r="D629" s="187"/>
      <c r="E629" s="173"/>
      <c r="F629" s="166"/>
      <c r="G629" s="169"/>
      <c r="H629" s="169"/>
      <c r="I629" s="167"/>
      <c r="J629" s="167"/>
      <c r="K629" s="5"/>
      <c r="L629" s="167" t="str">
        <f t="shared" si="55"/>
        <v/>
      </c>
      <c r="M629" s="5" t="e">
        <f t="shared" si="53"/>
        <v>#N/A</v>
      </c>
      <c r="N629" s="3" t="str">
        <f t="shared" si="52"/>
        <v/>
      </c>
    </row>
    <row r="630" spans="1:14" x14ac:dyDescent="0.2">
      <c r="A630" s="202"/>
      <c r="B630" s="204" t="e">
        <f>VLOOKUP(A630,Adr!A:B,2,FALSE)</f>
        <v>#N/A</v>
      </c>
      <c r="C630" s="169"/>
      <c r="D630" s="172"/>
      <c r="E630" s="173"/>
      <c r="F630" s="166"/>
      <c r="G630" s="169"/>
      <c r="H630" s="169"/>
      <c r="I630" s="192"/>
      <c r="J630" s="167"/>
      <c r="K630" s="5"/>
      <c r="L630" s="167" t="str">
        <f t="shared" si="55"/>
        <v/>
      </c>
      <c r="M630" s="5" t="e">
        <f t="shared" si="53"/>
        <v>#N/A</v>
      </c>
      <c r="N630" s="3" t="str">
        <f t="shared" si="52"/>
        <v/>
      </c>
    </row>
    <row r="631" spans="1:14" x14ac:dyDescent="0.2">
      <c r="A631" s="166"/>
      <c r="B631" s="204" t="e">
        <f>VLOOKUP(A631,Adr!A:B,2,FALSE)</f>
        <v>#N/A</v>
      </c>
      <c r="C631" s="190"/>
      <c r="D631" s="172"/>
      <c r="E631" s="173"/>
      <c r="F631" s="166"/>
      <c r="G631" s="169"/>
      <c r="H631" s="169"/>
      <c r="I631" s="167"/>
      <c r="J631" s="167"/>
      <c r="K631" s="5"/>
      <c r="L631" s="167" t="str">
        <f t="shared" si="55"/>
        <v/>
      </c>
      <c r="M631" s="5" t="e">
        <f t="shared" si="53"/>
        <v>#N/A</v>
      </c>
      <c r="N631" s="3" t="str">
        <f t="shared" si="52"/>
        <v/>
      </c>
    </row>
    <row r="632" spans="1:14" x14ac:dyDescent="0.2">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x14ac:dyDescent="0.2">
      <c r="A633" s="166"/>
      <c r="B633" s="204" t="e">
        <f>VLOOKUP(A633,Adr!A:B,2,FALSE)</f>
        <v>#N/A</v>
      </c>
      <c r="C633" s="169"/>
      <c r="D633" s="187"/>
      <c r="E633" s="173"/>
      <c r="F633" s="166"/>
      <c r="G633" s="169"/>
      <c r="H633" s="169"/>
      <c r="I633" s="192"/>
      <c r="J633" s="167"/>
      <c r="K633" s="5"/>
      <c r="L633" s="167" t="str">
        <f t="shared" si="55"/>
        <v/>
      </c>
      <c r="M633" s="5" t="e">
        <f t="shared" si="53"/>
        <v>#N/A</v>
      </c>
      <c r="N633" s="3" t="str">
        <f t="shared" si="52"/>
        <v/>
      </c>
    </row>
    <row r="634" spans="1:14" x14ac:dyDescent="0.2">
      <c r="A634" s="166"/>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72"/>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90"/>
      <c r="D636" s="172"/>
      <c r="E636" s="173"/>
      <c r="F636" s="182"/>
      <c r="G636" s="185"/>
      <c r="H636" s="185"/>
      <c r="I636" s="167"/>
      <c r="J636" s="167"/>
      <c r="K636" s="5"/>
      <c r="L636" s="167" t="str">
        <f t="shared" si="55"/>
        <v/>
      </c>
      <c r="M636" s="5" t="e">
        <f t="shared" si="53"/>
        <v>#N/A</v>
      </c>
      <c r="N636" s="3" t="str">
        <f t="shared" si="52"/>
        <v/>
      </c>
    </row>
    <row r="637" spans="1:14" x14ac:dyDescent="0.2">
      <c r="A637" s="166"/>
      <c r="B637" s="204" t="e">
        <f>VLOOKUP(A637,Adr!A:B,2,FALSE)</f>
        <v>#N/A</v>
      </c>
      <c r="C637" s="190"/>
      <c r="D637" s="172"/>
      <c r="E637" s="173"/>
      <c r="F637" s="182"/>
      <c r="G637" s="185"/>
      <c r="H637" s="185"/>
      <c r="I637" s="167"/>
      <c r="J637" s="167"/>
      <c r="K637" s="5"/>
      <c r="L637" s="167" t="str">
        <f t="shared" si="55"/>
        <v/>
      </c>
      <c r="M637" s="5" t="e">
        <f t="shared" si="53"/>
        <v>#N/A</v>
      </c>
      <c r="N637" s="3" t="str">
        <f t="shared" si="52"/>
        <v/>
      </c>
    </row>
    <row r="638" spans="1:14" x14ac:dyDescent="0.2">
      <c r="A638" s="166"/>
      <c r="B638" s="204" t="e">
        <f>VLOOKUP(A638,Adr!A:B,2,FALSE)</f>
        <v>#N/A</v>
      </c>
      <c r="C638" s="169"/>
      <c r="D638" s="172"/>
      <c r="E638" s="173"/>
      <c r="F638" s="166"/>
      <c r="G638" s="169"/>
      <c r="H638" s="169"/>
      <c r="I638" s="192"/>
      <c r="J638" s="167"/>
      <c r="K638" s="5"/>
      <c r="L638" s="167" t="str">
        <f t="shared" si="55"/>
        <v/>
      </c>
      <c r="M638" s="5" t="e">
        <f t="shared" si="53"/>
        <v>#N/A</v>
      </c>
      <c r="N638" s="3" t="str">
        <f t="shared" si="52"/>
        <v/>
      </c>
    </row>
    <row r="639" spans="1:14" x14ac:dyDescent="0.2">
      <c r="A639" s="166"/>
      <c r="B639" s="204" t="e">
        <f>VLOOKUP(A639,Adr!A:B,2,FALSE)</f>
        <v>#N/A</v>
      </c>
      <c r="C639" s="185"/>
      <c r="D639" s="187"/>
      <c r="E639" s="173"/>
      <c r="F639" s="182"/>
      <c r="G639" s="185"/>
      <c r="H639" s="185"/>
      <c r="I639" s="192"/>
      <c r="J639" s="167"/>
      <c r="K639" s="5"/>
      <c r="L639" s="167" t="str">
        <f t="shared" si="55"/>
        <v/>
      </c>
      <c r="M639" s="5" t="e">
        <f t="shared" si="53"/>
        <v>#N/A</v>
      </c>
      <c r="N639" s="3" t="str">
        <f t="shared" si="52"/>
        <v/>
      </c>
    </row>
    <row r="640" spans="1:14" x14ac:dyDescent="0.2">
      <c r="A640" s="166"/>
      <c r="B640" s="204" t="e">
        <f>VLOOKUP(A640,Adr!A:B,2,FALSE)</f>
        <v>#N/A</v>
      </c>
      <c r="C640" s="190"/>
      <c r="D640" s="172"/>
      <c r="E640" s="173"/>
      <c r="F640" s="182"/>
      <c r="G640" s="185"/>
      <c r="H640" s="185"/>
      <c r="I640" s="167"/>
      <c r="J640" s="167"/>
      <c r="K640" s="5"/>
      <c r="L640" s="167" t="str">
        <f t="shared" si="55"/>
        <v/>
      </c>
      <c r="M640" s="5" t="e">
        <f t="shared" si="53"/>
        <v>#N/A</v>
      </c>
      <c r="N640" s="3" t="str">
        <f t="shared" si="52"/>
        <v/>
      </c>
    </row>
    <row r="641" spans="1:14" x14ac:dyDescent="0.2">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x14ac:dyDescent="0.2">
      <c r="A642" s="166"/>
      <c r="B642" s="204" t="e">
        <f>VLOOKUP(A642,Adr!A:B,2,FALSE)</f>
        <v>#N/A</v>
      </c>
      <c r="C642" s="185"/>
      <c r="D642" s="187"/>
      <c r="E642" s="173"/>
      <c r="F642" s="182"/>
      <c r="G642" s="185"/>
      <c r="H642" s="185"/>
      <c r="I642" s="192"/>
      <c r="J642" s="167"/>
      <c r="K642" s="5"/>
      <c r="L642" s="167" t="str">
        <f t="shared" si="55"/>
        <v/>
      </c>
      <c r="M642" s="5" t="e">
        <f t="shared" si="53"/>
        <v>#N/A</v>
      </c>
      <c r="N642" s="3" t="str">
        <f t="shared" si="52"/>
        <v/>
      </c>
    </row>
    <row r="643" spans="1:14" x14ac:dyDescent="0.2">
      <c r="A643" s="166"/>
      <c r="B643" s="204" t="e">
        <f>VLOOKUP(A643,Adr!A:B,2,FALSE)</f>
        <v>#N/A</v>
      </c>
      <c r="C643" s="190"/>
      <c r="D643" s="172"/>
      <c r="E643" s="173"/>
      <c r="F643" s="182"/>
      <c r="G643" s="185"/>
      <c r="H643" s="185"/>
      <c r="I643" s="167"/>
      <c r="J643" s="167"/>
      <c r="K643" s="5"/>
      <c r="L643" s="167" t="str">
        <f t="shared" si="55"/>
        <v/>
      </c>
      <c r="M643" s="5" t="e">
        <f t="shared" si="53"/>
        <v>#N/A</v>
      </c>
      <c r="N643" s="3" t="str">
        <f t="shared" si="52"/>
        <v/>
      </c>
    </row>
    <row r="644" spans="1:14" x14ac:dyDescent="0.2">
      <c r="A644" s="166"/>
      <c r="B644" s="204" t="e">
        <f>VLOOKUP(A644,Adr!A:B,2,FALSE)</f>
        <v>#N/A</v>
      </c>
      <c r="C644" s="169"/>
      <c r="D644" s="172"/>
      <c r="E644" s="173"/>
      <c r="F644" s="166"/>
      <c r="G644" s="169"/>
      <c r="H644" s="169"/>
      <c r="I644" s="192"/>
      <c r="J644" s="167"/>
      <c r="K644" s="5"/>
      <c r="L644" s="167" t="str">
        <f t="shared" si="55"/>
        <v/>
      </c>
      <c r="M644" s="5" t="e">
        <f t="shared" si="53"/>
        <v>#N/A</v>
      </c>
      <c r="N644" s="3" t="str">
        <f t="shared" ref="N644:N707" si="56">+I644&amp;H644</f>
        <v/>
      </c>
    </row>
    <row r="645" spans="1:14" x14ac:dyDescent="0.2">
      <c r="A645" s="166"/>
      <c r="B645" s="204" t="e">
        <f>VLOOKUP(A645,Adr!A:B,2,FALSE)</f>
        <v>#N/A</v>
      </c>
      <c r="C645" s="190"/>
      <c r="D645" s="172"/>
      <c r="E645" s="173"/>
      <c r="F645" s="182"/>
      <c r="G645" s="185"/>
      <c r="H645" s="185"/>
      <c r="I645" s="167"/>
      <c r="J645" s="167"/>
      <c r="K645" s="5"/>
      <c r="L645" s="167" t="str">
        <f t="shared" si="55"/>
        <v/>
      </c>
      <c r="M645" s="5" t="e">
        <f t="shared" si="53"/>
        <v>#N/A</v>
      </c>
      <c r="N645" s="3" t="str">
        <f t="shared" si="56"/>
        <v/>
      </c>
    </row>
    <row r="646" spans="1:14" x14ac:dyDescent="0.2">
      <c r="A646" s="166"/>
      <c r="B646" s="204" t="e">
        <f>VLOOKUP(A646,Adr!A:B,2,FALSE)</f>
        <v>#N/A</v>
      </c>
      <c r="C646" s="169"/>
      <c r="D646" s="172"/>
      <c r="E646" s="173"/>
      <c r="F646" s="166"/>
      <c r="G646" s="169"/>
      <c r="H646" s="169"/>
      <c r="I646" s="192"/>
      <c r="J646" s="167"/>
      <c r="K646" s="5"/>
      <c r="L646" s="167" t="str">
        <f t="shared" si="55"/>
        <v/>
      </c>
      <c r="M646" s="5" t="e">
        <f t="shared" si="53"/>
        <v>#N/A</v>
      </c>
      <c r="N646" s="3" t="str">
        <f t="shared" si="56"/>
        <v/>
      </c>
    </row>
    <row r="647" spans="1:14" x14ac:dyDescent="0.2">
      <c r="A647" s="166"/>
      <c r="B647" s="204" t="e">
        <f>VLOOKUP(A647,Adr!A:B,2,FALSE)</f>
        <v>#N/A</v>
      </c>
      <c r="C647" s="185"/>
      <c r="D647" s="187"/>
      <c r="E647" s="173"/>
      <c r="F647" s="182"/>
      <c r="G647" s="185"/>
      <c r="H647" s="185"/>
      <c r="I647" s="192"/>
      <c r="J647" s="167"/>
      <c r="K647" s="5"/>
      <c r="L647" s="167" t="str">
        <f t="shared" si="55"/>
        <v/>
      </c>
      <c r="M647" s="5" t="e">
        <f t="shared" si="53"/>
        <v>#N/A</v>
      </c>
      <c r="N647" s="3" t="str">
        <f t="shared" si="56"/>
        <v/>
      </c>
    </row>
    <row r="648" spans="1:14" x14ac:dyDescent="0.2">
      <c r="A648" s="166"/>
      <c r="B648" s="204" t="e">
        <f>VLOOKUP(A648,Adr!A:B,2,FALSE)</f>
        <v>#N/A</v>
      </c>
      <c r="C648" s="185"/>
      <c r="D648" s="187"/>
      <c r="E648" s="173"/>
      <c r="F648" s="182"/>
      <c r="G648" s="185"/>
      <c r="H648" s="185"/>
      <c r="I648" s="192"/>
      <c r="J648" s="167"/>
      <c r="K648" s="5"/>
      <c r="L648" s="167" t="str">
        <f t="shared" si="55"/>
        <v/>
      </c>
      <c r="M648" s="5" t="e">
        <f t="shared" si="53"/>
        <v>#N/A</v>
      </c>
      <c r="N648" s="3" t="str">
        <f t="shared" si="56"/>
        <v/>
      </c>
    </row>
    <row r="649" spans="1:14" x14ac:dyDescent="0.2">
      <c r="A649" s="166"/>
      <c r="B649" s="204" t="e">
        <f>VLOOKUP(A649,Adr!A:B,2,FALSE)</f>
        <v>#N/A</v>
      </c>
      <c r="C649" s="185"/>
      <c r="D649" s="186"/>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90"/>
      <c r="D650" s="172"/>
      <c r="E650" s="173"/>
      <c r="F650" s="182"/>
      <c r="G650" s="185"/>
      <c r="H650" s="185"/>
      <c r="I650" s="167"/>
      <c r="J650" s="167"/>
      <c r="K650" s="5"/>
      <c r="L650" s="167" t="str">
        <f t="shared" si="55"/>
        <v/>
      </c>
      <c r="M650" s="5" t="e">
        <f t="shared" si="53"/>
        <v>#N/A</v>
      </c>
      <c r="N650" s="3" t="str">
        <f t="shared" si="56"/>
        <v/>
      </c>
    </row>
    <row r="651" spans="1:14" x14ac:dyDescent="0.2">
      <c r="A651" s="166"/>
      <c r="B651" s="204" t="e">
        <f>VLOOKUP(A651,Adr!A:B,2,FALSE)</f>
        <v>#N/A</v>
      </c>
      <c r="C651" s="196"/>
      <c r="D651" s="187"/>
      <c r="E651" s="173"/>
      <c r="F651" s="182"/>
      <c r="G651" s="185"/>
      <c r="H651" s="185"/>
      <c r="I651" s="167"/>
      <c r="J651" s="167"/>
      <c r="K651" s="5"/>
      <c r="L651" s="167" t="str">
        <f t="shared" si="55"/>
        <v/>
      </c>
      <c r="M651" s="5" t="e">
        <f t="shared" si="53"/>
        <v>#N/A</v>
      </c>
      <c r="N651" s="3" t="str">
        <f t="shared" si="56"/>
        <v/>
      </c>
    </row>
    <row r="652" spans="1:14" x14ac:dyDescent="0.2">
      <c r="A652" s="182"/>
      <c r="B652" s="204" t="e">
        <f>VLOOKUP(A652,Adr!A:B,2,FALSE)</f>
        <v>#N/A</v>
      </c>
      <c r="C652" s="185"/>
      <c r="D652" s="187"/>
      <c r="E652" s="173"/>
      <c r="F652" s="182"/>
      <c r="G652" s="185"/>
      <c r="H652" s="185"/>
      <c r="I652" s="192"/>
      <c r="J652" s="167"/>
      <c r="K652" s="5"/>
      <c r="L652" s="167" t="str">
        <f t="shared" si="55"/>
        <v/>
      </c>
      <c r="M652" s="5" t="e">
        <f t="shared" si="53"/>
        <v>#N/A</v>
      </c>
      <c r="N652" s="3" t="str">
        <f t="shared" si="56"/>
        <v/>
      </c>
    </row>
    <row r="653" spans="1:14" x14ac:dyDescent="0.2">
      <c r="A653" s="166"/>
      <c r="B653" s="204" t="e">
        <f>VLOOKUP(A653,Adr!A:B,2,FALSE)</f>
        <v>#N/A</v>
      </c>
      <c r="C653" s="185"/>
      <c r="D653" s="187"/>
      <c r="E653" s="173"/>
      <c r="F653" s="182"/>
      <c r="G653" s="185"/>
      <c r="H653" s="185"/>
      <c r="I653" s="192"/>
      <c r="J653" s="167"/>
      <c r="K653" s="5"/>
      <c r="L653" s="167" t="str">
        <f t="shared" si="55"/>
        <v/>
      </c>
      <c r="M653" s="5" t="e">
        <f t="shared" ref="M653:M716" si="57">B653&amp;F653&amp;H653&amp;C653</f>
        <v>#N/A</v>
      </c>
      <c r="N653" s="3" t="str">
        <f t="shared" si="56"/>
        <v/>
      </c>
    </row>
    <row r="654" spans="1:14" x14ac:dyDescent="0.2">
      <c r="A654" s="166"/>
      <c r="B654" s="204" t="e">
        <f>VLOOKUP(A654,Adr!A:B,2,FALSE)</f>
        <v>#N/A</v>
      </c>
      <c r="C654" s="196"/>
      <c r="D654" s="187"/>
      <c r="E654" s="173"/>
      <c r="F654" s="182"/>
      <c r="G654" s="185"/>
      <c r="H654" s="185"/>
      <c r="I654" s="167"/>
      <c r="J654" s="167"/>
      <c r="K654" s="5"/>
      <c r="L654" s="167" t="str">
        <f t="shared" si="55"/>
        <v/>
      </c>
      <c r="M654" s="5" t="e">
        <f t="shared" si="57"/>
        <v>#N/A</v>
      </c>
      <c r="N654" s="3" t="str">
        <f t="shared" si="56"/>
        <v/>
      </c>
    </row>
    <row r="655" spans="1:14" x14ac:dyDescent="0.2">
      <c r="A655" s="166"/>
      <c r="B655" s="204" t="e">
        <f>VLOOKUP(A655,Adr!A:B,2,FALSE)</f>
        <v>#N/A</v>
      </c>
      <c r="C655" s="196"/>
      <c r="D655" s="187"/>
      <c r="E655" s="173"/>
      <c r="F655" s="182"/>
      <c r="G655" s="185"/>
      <c r="H655" s="185"/>
      <c r="I655" s="167"/>
      <c r="J655" s="167"/>
      <c r="K655" s="5"/>
      <c r="L655" s="167" t="str">
        <f t="shared" si="55"/>
        <v/>
      </c>
      <c r="M655" s="5" t="e">
        <f t="shared" si="57"/>
        <v>#N/A</v>
      </c>
      <c r="N655" s="3" t="str">
        <f t="shared" si="56"/>
        <v/>
      </c>
    </row>
    <row r="656" spans="1:14" x14ac:dyDescent="0.2">
      <c r="A656" s="166"/>
      <c r="B656" s="204" t="e">
        <f>VLOOKUP(A656,Adr!A:B,2,FALSE)</f>
        <v>#N/A</v>
      </c>
      <c r="C656" s="185"/>
      <c r="D656" s="187"/>
      <c r="E656" s="173"/>
      <c r="F656" s="182"/>
      <c r="G656" s="185"/>
      <c r="H656" s="185"/>
      <c r="I656" s="192"/>
      <c r="J656" s="167"/>
      <c r="K656" s="5"/>
      <c r="L656" s="167" t="str">
        <f t="shared" si="55"/>
        <v/>
      </c>
      <c r="M656" s="5" t="e">
        <f t="shared" si="57"/>
        <v>#N/A</v>
      </c>
      <c r="N656" s="3" t="str">
        <f t="shared" si="56"/>
        <v/>
      </c>
    </row>
    <row r="657" spans="1:14" x14ac:dyDescent="0.2">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x14ac:dyDescent="0.2">
      <c r="A658" s="166"/>
      <c r="B658" s="204" t="e">
        <f>VLOOKUP(A658,Adr!A:B,2,FALSE)</f>
        <v>#N/A</v>
      </c>
      <c r="C658" s="196"/>
      <c r="D658" s="186"/>
      <c r="E658" s="173"/>
      <c r="F658" s="166"/>
      <c r="G658" s="169"/>
      <c r="H658" s="169"/>
      <c r="I658" s="167"/>
      <c r="J658" s="167"/>
      <c r="K658" s="5"/>
      <c r="L658" s="167" t="str">
        <f t="shared" si="55"/>
        <v/>
      </c>
      <c r="M658" s="5" t="e">
        <f t="shared" si="57"/>
        <v>#N/A</v>
      </c>
      <c r="N658" s="3" t="str">
        <f t="shared" si="56"/>
        <v/>
      </c>
    </row>
    <row r="659" spans="1:14" x14ac:dyDescent="0.2">
      <c r="A659" s="203"/>
      <c r="B659" s="204" t="e">
        <f>VLOOKUP(A659,Adr!A:B,2,FALSE)</f>
        <v>#N/A</v>
      </c>
      <c r="C659" s="169"/>
      <c r="D659" s="172"/>
      <c r="E659" s="173"/>
      <c r="F659" s="166"/>
      <c r="G659" s="169"/>
      <c r="H659" s="169"/>
      <c r="I659" s="192"/>
      <c r="J659" s="167"/>
      <c r="K659" s="5"/>
      <c r="L659" s="167" t="str">
        <f t="shared" si="55"/>
        <v/>
      </c>
      <c r="M659" s="5" t="e">
        <f t="shared" si="57"/>
        <v>#N/A</v>
      </c>
      <c r="N659" s="3" t="str">
        <f t="shared" si="56"/>
        <v/>
      </c>
    </row>
    <row r="660" spans="1:14" x14ac:dyDescent="0.2">
      <c r="A660" s="166"/>
      <c r="B660" s="204" t="e">
        <f>VLOOKUP(A660,Adr!A:B,2,FALSE)</f>
        <v>#N/A</v>
      </c>
      <c r="C660" s="169"/>
      <c r="D660" s="172"/>
      <c r="E660" s="173"/>
      <c r="F660" s="166"/>
      <c r="G660" s="169"/>
      <c r="H660" s="169"/>
      <c r="I660" s="192"/>
      <c r="J660" s="167"/>
      <c r="K660" s="5"/>
      <c r="L660" s="167" t="str">
        <f t="shared" si="55"/>
        <v/>
      </c>
      <c r="M660" s="5" t="e">
        <f t="shared" si="57"/>
        <v>#N/A</v>
      </c>
      <c r="N660" s="3" t="str">
        <f t="shared" si="56"/>
        <v/>
      </c>
    </row>
    <row r="661" spans="1:14" x14ac:dyDescent="0.2">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198"/>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202"/>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166"/>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166"/>
      <c r="B665" s="204" t="e">
        <f>VLOOKUP(A665,Adr!A:B,2,FALSE)</f>
        <v>#N/A</v>
      </c>
      <c r="C665" s="196"/>
      <c r="D665" s="187"/>
      <c r="E665" s="173"/>
      <c r="F665" s="182"/>
      <c r="G665" s="185"/>
      <c r="H665" s="185"/>
      <c r="I665" s="167"/>
      <c r="J665" s="167"/>
      <c r="K665" s="5"/>
      <c r="L665" s="167" t="str">
        <f t="shared" si="55"/>
        <v/>
      </c>
      <c r="M665" s="5" t="e">
        <f t="shared" si="57"/>
        <v>#N/A</v>
      </c>
      <c r="N665" s="3" t="str">
        <f t="shared" si="56"/>
        <v/>
      </c>
    </row>
    <row r="666" spans="1:14" x14ac:dyDescent="0.2">
      <c r="A666" s="166"/>
      <c r="B666" s="204" t="e">
        <f>VLOOKUP(A666,Adr!A:B,2,FALSE)</f>
        <v>#N/A</v>
      </c>
      <c r="C666" s="196"/>
      <c r="D666" s="187"/>
      <c r="E666" s="173"/>
      <c r="F666" s="182"/>
      <c r="G666" s="185"/>
      <c r="H666" s="185"/>
      <c r="I666" s="167"/>
      <c r="J666" s="167"/>
      <c r="K666" s="5"/>
      <c r="L666" s="167" t="str">
        <f t="shared" si="55"/>
        <v/>
      </c>
      <c r="M666" s="5" t="e">
        <f t="shared" si="57"/>
        <v>#N/A</v>
      </c>
      <c r="N666" s="3" t="str">
        <f t="shared" si="56"/>
        <v/>
      </c>
    </row>
    <row r="667" spans="1:14" x14ac:dyDescent="0.2">
      <c r="A667" s="166"/>
      <c r="B667" s="204" t="e">
        <f>VLOOKUP(A667,Adr!A:B,2,FALSE)</f>
        <v>#N/A</v>
      </c>
      <c r="C667" s="196"/>
      <c r="D667" s="186"/>
      <c r="E667" s="173"/>
      <c r="F667" s="166"/>
      <c r="G667" s="169"/>
      <c r="H667" s="169"/>
      <c r="I667" s="167"/>
      <c r="J667" s="167"/>
      <c r="K667" s="5"/>
      <c r="L667" s="167" t="str">
        <f t="shared" si="55"/>
        <v/>
      </c>
      <c r="M667" s="5" t="e">
        <f t="shared" si="57"/>
        <v>#N/A</v>
      </c>
      <c r="N667" s="3" t="str">
        <f t="shared" si="56"/>
        <v/>
      </c>
    </row>
    <row r="668" spans="1:14" x14ac:dyDescent="0.2">
      <c r="A668" s="166"/>
      <c r="B668" s="204" t="e">
        <f>VLOOKUP(A668,Adr!A:B,2,FALSE)</f>
        <v>#N/A</v>
      </c>
      <c r="C668" s="196"/>
      <c r="D668" s="186"/>
      <c r="E668" s="173"/>
      <c r="F668" s="166"/>
      <c r="G668" s="169"/>
      <c r="H668" s="169"/>
      <c r="I668" s="167"/>
      <c r="J668" s="167"/>
      <c r="K668" s="5"/>
      <c r="L668" s="167" t="str">
        <f t="shared" si="55"/>
        <v/>
      </c>
      <c r="M668" s="5" t="e">
        <f t="shared" si="57"/>
        <v>#N/A</v>
      </c>
      <c r="N668" s="3" t="str">
        <f t="shared" si="56"/>
        <v/>
      </c>
    </row>
    <row r="669" spans="1:14" x14ac:dyDescent="0.2">
      <c r="A669" s="166"/>
      <c r="B669" s="204" t="e">
        <f>VLOOKUP(A669,Adr!A:B,2,FALSE)</f>
        <v>#N/A</v>
      </c>
      <c r="C669" s="169"/>
      <c r="D669" s="172"/>
      <c r="E669" s="173"/>
      <c r="F669" s="166"/>
      <c r="G669" s="169"/>
      <c r="H669" s="169"/>
      <c r="I669" s="192"/>
      <c r="J669" s="167"/>
      <c r="K669" s="5"/>
      <c r="L669" s="167" t="str">
        <f t="shared" si="55"/>
        <v/>
      </c>
      <c r="M669" s="5" t="e">
        <f t="shared" si="57"/>
        <v>#N/A</v>
      </c>
      <c r="N669" s="3" t="str">
        <f t="shared" si="56"/>
        <v/>
      </c>
    </row>
    <row r="670" spans="1:14" x14ac:dyDescent="0.2">
      <c r="A670" s="166"/>
      <c r="B670" s="204" t="e">
        <f>VLOOKUP(A670,Adr!A:B,2,FALSE)</f>
        <v>#N/A</v>
      </c>
      <c r="C670" s="169"/>
      <c r="D670" s="172"/>
      <c r="E670" s="173"/>
      <c r="F670" s="166"/>
      <c r="G670" s="169"/>
      <c r="H670" s="169"/>
      <c r="I670" s="192"/>
      <c r="J670" s="167"/>
      <c r="K670" s="5"/>
      <c r="L670" s="167" t="str">
        <f t="shared" ref="L670:L733" si="58">A670&amp;G670&amp;H670</f>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si="58"/>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si="58"/>
        <v/>
      </c>
      <c r="M672" s="5" t="e">
        <f t="shared" si="57"/>
        <v>#N/A</v>
      </c>
      <c r="N672" s="3" t="str">
        <f t="shared" si="56"/>
        <v/>
      </c>
    </row>
    <row r="673" spans="1:14" x14ac:dyDescent="0.2">
      <c r="A673" s="166"/>
      <c r="B673" s="204" t="e">
        <f>VLOOKUP(A673,Adr!A:B,2,FALSE)</f>
        <v>#N/A</v>
      </c>
      <c r="C673" s="196"/>
      <c r="D673" s="186"/>
      <c r="E673" s="173"/>
      <c r="F673" s="166"/>
      <c r="G673" s="169"/>
      <c r="H673" s="169"/>
      <c r="I673" s="167"/>
      <c r="J673" s="167"/>
      <c r="K673" s="5"/>
      <c r="L673" s="167" t="str">
        <f t="shared" si="58"/>
        <v/>
      </c>
      <c r="M673" s="5" t="e">
        <f t="shared" si="57"/>
        <v>#N/A</v>
      </c>
      <c r="N673" s="3" t="str">
        <f t="shared" si="56"/>
        <v/>
      </c>
    </row>
    <row r="674" spans="1:14" x14ac:dyDescent="0.2">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x14ac:dyDescent="0.2">
      <c r="A675" s="166"/>
      <c r="B675" s="204" t="e">
        <f>VLOOKUP(A675,Adr!A:B,2,FALSE)</f>
        <v>#N/A</v>
      </c>
      <c r="C675" s="169"/>
      <c r="D675" s="172"/>
      <c r="E675" s="173"/>
      <c r="F675" s="166"/>
      <c r="G675" s="169"/>
      <c r="H675" s="169"/>
      <c r="I675" s="192"/>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96"/>
      <c r="D677" s="187"/>
      <c r="E677" s="173"/>
      <c r="F677" s="182"/>
      <c r="G677" s="185"/>
      <c r="H677" s="185"/>
      <c r="I677" s="167"/>
      <c r="J677" s="167"/>
      <c r="K677" s="5"/>
      <c r="L677" s="167" t="str">
        <f t="shared" si="58"/>
        <v/>
      </c>
      <c r="M677" s="5" t="e">
        <f t="shared" si="57"/>
        <v>#N/A</v>
      </c>
      <c r="N677" s="3" t="str">
        <f t="shared" si="56"/>
        <v/>
      </c>
    </row>
    <row r="678" spans="1:14" x14ac:dyDescent="0.2">
      <c r="A678" s="166"/>
      <c r="B678" s="204" t="e">
        <f>VLOOKUP(A678,Adr!A:B,2,FALSE)</f>
        <v>#N/A</v>
      </c>
      <c r="C678" s="196"/>
      <c r="D678" s="187"/>
      <c r="E678" s="173"/>
      <c r="F678" s="182"/>
      <c r="G678" s="185"/>
      <c r="H678" s="185"/>
      <c r="I678" s="167"/>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6"/>
      <c r="E681" s="173"/>
      <c r="F681" s="166"/>
      <c r="G681" s="169"/>
      <c r="H681" s="169"/>
      <c r="I681" s="167"/>
      <c r="J681" s="167"/>
      <c r="K681" s="5"/>
      <c r="L681" s="167" t="str">
        <f t="shared" si="58"/>
        <v/>
      </c>
      <c r="M681" s="5" t="e">
        <f t="shared" si="57"/>
        <v>#N/A</v>
      </c>
      <c r="N681" s="3" t="str">
        <f t="shared" si="56"/>
        <v/>
      </c>
    </row>
    <row r="682" spans="1:14" x14ac:dyDescent="0.2">
      <c r="A682" s="166"/>
      <c r="B682" s="204" t="e">
        <f>VLOOKUP(A682,Adr!A:B,2,FALSE)</f>
        <v>#N/A</v>
      </c>
      <c r="C682" s="196"/>
      <c r="D682" s="186"/>
      <c r="E682" s="173"/>
      <c r="F682" s="166"/>
      <c r="G682" s="169"/>
      <c r="H682" s="169"/>
      <c r="I682" s="167"/>
      <c r="J682" s="167"/>
      <c r="K682" s="5"/>
      <c r="L682" s="167" t="str">
        <f t="shared" si="58"/>
        <v/>
      </c>
      <c r="M682" s="5" t="e">
        <f t="shared" si="57"/>
        <v>#N/A</v>
      </c>
      <c r="N682" s="3" t="str">
        <f t="shared" si="56"/>
        <v/>
      </c>
    </row>
    <row r="683" spans="1:14" x14ac:dyDescent="0.2">
      <c r="A683" s="166"/>
      <c r="B683" s="204" t="e">
        <f>VLOOKUP(A683,Adr!A:B,2,FALSE)</f>
        <v>#N/A</v>
      </c>
      <c r="C683" s="196"/>
      <c r="D683" s="187"/>
      <c r="E683" s="173"/>
      <c r="F683" s="182"/>
      <c r="G683" s="185"/>
      <c r="H683" s="185"/>
      <c r="I683" s="167"/>
      <c r="J683" s="167"/>
      <c r="K683" s="5"/>
      <c r="L683" s="167" t="str">
        <f t="shared" si="58"/>
        <v/>
      </c>
      <c r="M683" s="5" t="e">
        <f t="shared" si="57"/>
        <v>#N/A</v>
      </c>
      <c r="N683" s="3" t="str">
        <f t="shared" si="56"/>
        <v/>
      </c>
    </row>
    <row r="684" spans="1:14" x14ac:dyDescent="0.2">
      <c r="A684" s="166"/>
      <c r="B684" s="204" t="e">
        <f>VLOOKUP(A684,Adr!A:B,2,FALSE)</f>
        <v>#N/A</v>
      </c>
      <c r="C684" s="190"/>
      <c r="D684" s="172"/>
      <c r="E684" s="173"/>
      <c r="F684" s="182"/>
      <c r="G684" s="185"/>
      <c r="H684" s="185"/>
      <c r="I684" s="167"/>
      <c r="J684" s="167"/>
      <c r="K684" s="5"/>
      <c r="L684" s="167" t="str">
        <f t="shared" si="58"/>
        <v/>
      </c>
      <c r="M684" s="5" t="e">
        <f t="shared" si="57"/>
        <v>#N/A</v>
      </c>
      <c r="N684" s="3" t="str">
        <f t="shared" si="56"/>
        <v/>
      </c>
    </row>
    <row r="685" spans="1:14" x14ac:dyDescent="0.2">
      <c r="A685" s="166"/>
      <c r="B685" s="204" t="e">
        <f>VLOOKUP(A685,Adr!A:B,2,FALSE)</f>
        <v>#N/A</v>
      </c>
      <c r="C685" s="190"/>
      <c r="D685" s="172"/>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6"/>
      <c r="D686" s="187"/>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6"/>
      <c r="D687" s="187"/>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82"/>
      <c r="B691" s="204" t="e">
        <f>VLOOKUP(A691,Adr!A:B,2,FALSE)</f>
        <v>#N/A</v>
      </c>
      <c r="C691" s="185"/>
      <c r="D691" s="187"/>
      <c r="E691" s="230"/>
      <c r="F691" s="182"/>
      <c r="G691" s="185"/>
      <c r="H691" s="185"/>
      <c r="I691" s="192"/>
      <c r="J691" s="167"/>
      <c r="K691" s="5"/>
      <c r="L691" s="167" t="str">
        <f t="shared" si="58"/>
        <v/>
      </c>
      <c r="M691" s="5" t="e">
        <f t="shared" si="57"/>
        <v>#N/A</v>
      </c>
      <c r="N691" s="3" t="str">
        <f t="shared" si="56"/>
        <v/>
      </c>
    </row>
    <row r="692" spans="1:14" x14ac:dyDescent="0.2">
      <c r="A692" s="166"/>
      <c r="B692" s="204" t="e">
        <f>VLOOKUP(A692,Adr!A:B,2,FALSE)</f>
        <v>#N/A</v>
      </c>
      <c r="C692" s="190"/>
      <c r="D692" s="172"/>
      <c r="E692" s="173"/>
      <c r="F692" s="166"/>
      <c r="G692" s="169"/>
      <c r="H692" s="169"/>
      <c r="I692" s="192"/>
      <c r="J692" s="167"/>
      <c r="K692" s="5"/>
      <c r="L692" s="167" t="str">
        <f t="shared" si="58"/>
        <v/>
      </c>
      <c r="M692" s="5" t="e">
        <f t="shared" si="57"/>
        <v>#N/A</v>
      </c>
      <c r="N692" s="3" t="str">
        <f t="shared" si="56"/>
        <v/>
      </c>
    </row>
    <row r="693" spans="1:14" x14ac:dyDescent="0.2">
      <c r="A693" s="166"/>
      <c r="B693" s="204" t="e">
        <f>VLOOKUP(A693,Adr!A:B,2,FALSE)</f>
        <v>#N/A</v>
      </c>
      <c r="C693" s="196"/>
      <c r="D693" s="187"/>
      <c r="E693" s="173"/>
      <c r="F693" s="166"/>
      <c r="G693" s="169"/>
      <c r="H693" s="169"/>
      <c r="I693" s="192"/>
      <c r="J693" s="167"/>
      <c r="K693" s="5"/>
      <c r="L693" s="167" t="str">
        <f t="shared" si="58"/>
        <v/>
      </c>
      <c r="M693" s="5" t="e">
        <f t="shared" si="57"/>
        <v>#N/A</v>
      </c>
      <c r="N693" s="3" t="str">
        <f t="shared" si="56"/>
        <v/>
      </c>
    </row>
    <row r="694" spans="1:14" x14ac:dyDescent="0.2">
      <c r="A694" s="166"/>
      <c r="B694" s="204" t="e">
        <f>VLOOKUP(A694,Adr!A:B,2,FALSE)</f>
        <v>#N/A</v>
      </c>
      <c r="C694" s="196"/>
      <c r="D694" s="187"/>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0"/>
      <c r="D698" s="172"/>
      <c r="E698" s="173"/>
      <c r="F698" s="166"/>
      <c r="G698" s="169"/>
      <c r="H698" s="169"/>
      <c r="I698" s="192"/>
      <c r="J698" s="167"/>
      <c r="K698" s="5"/>
      <c r="L698" s="167" t="str">
        <f t="shared" si="58"/>
        <v/>
      </c>
      <c r="M698" s="5" t="e">
        <f t="shared" si="57"/>
        <v>#N/A</v>
      </c>
      <c r="N698" s="3" t="str">
        <f t="shared" si="56"/>
        <v/>
      </c>
    </row>
    <row r="699" spans="1:14" x14ac:dyDescent="0.2">
      <c r="A699" s="198"/>
      <c r="B699" s="204" t="e">
        <f>VLOOKUP(A699,Adr!A:B,2,FALSE)</f>
        <v>#N/A</v>
      </c>
      <c r="C699" s="169"/>
      <c r="D699" s="172"/>
      <c r="E699" s="173"/>
      <c r="F699" s="166"/>
      <c r="G699" s="169"/>
      <c r="H699" s="169"/>
      <c r="I699" s="192"/>
      <c r="J699" s="167"/>
      <c r="K699" s="5"/>
      <c r="L699" s="167" t="str">
        <f t="shared" si="58"/>
        <v/>
      </c>
      <c r="M699" s="5" t="e">
        <f t="shared" si="57"/>
        <v>#N/A</v>
      </c>
      <c r="N699" s="3" t="str">
        <f t="shared" si="56"/>
        <v/>
      </c>
    </row>
    <row r="700" spans="1:14" x14ac:dyDescent="0.2">
      <c r="A700" s="166"/>
      <c r="B700" s="204" t="e">
        <f>VLOOKUP(A700,Adr!A:B,2,FALSE)</f>
        <v>#N/A</v>
      </c>
      <c r="C700" s="196"/>
      <c r="D700" s="187"/>
      <c r="E700" s="173"/>
      <c r="F700" s="166"/>
      <c r="G700" s="169"/>
      <c r="H700" s="169"/>
      <c r="I700" s="192"/>
      <c r="J700" s="167"/>
      <c r="K700" s="5"/>
      <c r="L700" s="167" t="str">
        <f t="shared" si="58"/>
        <v/>
      </c>
      <c r="M700" s="5" t="e">
        <f t="shared" si="57"/>
        <v>#N/A</v>
      </c>
      <c r="N700" s="3" t="str">
        <f t="shared" si="56"/>
        <v/>
      </c>
    </row>
    <row r="701" spans="1:14" x14ac:dyDescent="0.2">
      <c r="A701" s="166"/>
      <c r="B701" s="204" t="e">
        <f>VLOOKUP(A701,Adr!A:B,2,FALSE)</f>
        <v>#N/A</v>
      </c>
      <c r="C701" s="196"/>
      <c r="D701" s="187"/>
      <c r="E701" s="173"/>
      <c r="F701" s="166"/>
      <c r="G701" s="169"/>
      <c r="H701" s="169"/>
      <c r="I701" s="192"/>
      <c r="J701" s="167"/>
      <c r="K701" s="5"/>
      <c r="L701" s="167" t="str">
        <f t="shared" si="58"/>
        <v/>
      </c>
      <c r="M701" s="5" t="e">
        <f t="shared" si="57"/>
        <v>#N/A</v>
      </c>
      <c r="N701" s="3" t="str">
        <f t="shared" si="56"/>
        <v/>
      </c>
    </row>
    <row r="702" spans="1:14" x14ac:dyDescent="0.2">
      <c r="A702" s="202"/>
      <c r="B702" s="204" t="e">
        <f>VLOOKUP(A702,Adr!A:B,2,FALSE)</f>
        <v>#N/A</v>
      </c>
      <c r="C702" s="169"/>
      <c r="D702" s="172"/>
      <c r="E702" s="173"/>
      <c r="F702" s="166"/>
      <c r="G702" s="169"/>
      <c r="H702" s="169"/>
      <c r="I702" s="192"/>
      <c r="J702" s="167"/>
      <c r="K702" s="5"/>
      <c r="L702" s="167" t="str">
        <f t="shared" si="58"/>
        <v/>
      </c>
      <c r="M702" s="5" t="e">
        <f t="shared" si="57"/>
        <v>#N/A</v>
      </c>
      <c r="N702" s="3" t="str">
        <f t="shared" si="56"/>
        <v/>
      </c>
    </row>
    <row r="703" spans="1:14" x14ac:dyDescent="0.2">
      <c r="A703" s="166"/>
      <c r="B703" s="204" t="e">
        <f>VLOOKUP(A703,Adr!A:B,2,FALSE)</f>
        <v>#N/A</v>
      </c>
      <c r="C703" s="190"/>
      <c r="D703" s="172"/>
      <c r="E703" s="173"/>
      <c r="F703" s="166"/>
      <c r="G703" s="169"/>
      <c r="H703" s="169"/>
      <c r="I703" s="192"/>
      <c r="J703" s="167"/>
      <c r="K703" s="5"/>
      <c r="L703" s="167" t="str">
        <f t="shared" si="58"/>
        <v/>
      </c>
      <c r="M703" s="5" t="e">
        <f t="shared" si="57"/>
        <v>#N/A</v>
      </c>
      <c r="N703" s="3" t="str">
        <f t="shared" si="56"/>
        <v/>
      </c>
    </row>
    <row r="704" spans="1:14" x14ac:dyDescent="0.2">
      <c r="A704" s="166"/>
      <c r="B704" s="204" t="e">
        <f>VLOOKUP(A704,Adr!A:B,2,FALSE)</f>
        <v>#N/A</v>
      </c>
      <c r="C704" s="196"/>
      <c r="D704" s="187"/>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0"/>
      <c r="D706" s="172"/>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6"/>
      <c r="D707" s="187"/>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7"/>
        <v>#N/A</v>
      </c>
      <c r="N708" s="3" t="str">
        <f t="shared" ref="N708:N771" si="59">+I708&amp;H708</f>
        <v/>
      </c>
    </row>
    <row r="709" spans="1:14" x14ac:dyDescent="0.2">
      <c r="A709" s="198"/>
      <c r="B709" s="204" t="e">
        <f>VLOOKUP(A709,Adr!A:B,2,FALSE)</f>
        <v>#N/A</v>
      </c>
      <c r="C709" s="169"/>
      <c r="D709" s="172"/>
      <c r="E709" s="173"/>
      <c r="F709" s="166"/>
      <c r="G709" s="169"/>
      <c r="H709" s="169"/>
      <c r="I709" s="192"/>
      <c r="J709" s="167"/>
      <c r="K709" s="5"/>
      <c r="L709" s="167" t="str">
        <f t="shared" si="58"/>
        <v/>
      </c>
      <c r="M709" s="5" t="e">
        <f t="shared" si="57"/>
        <v>#N/A</v>
      </c>
      <c r="N709" s="3" t="str">
        <f t="shared" si="59"/>
        <v/>
      </c>
    </row>
    <row r="710" spans="1:14" x14ac:dyDescent="0.2">
      <c r="A710" s="166"/>
      <c r="B710" s="204" t="e">
        <f>VLOOKUP(A710,Adr!A:B,2,FALSE)</f>
        <v>#N/A</v>
      </c>
      <c r="C710" s="169"/>
      <c r="D710" s="172"/>
      <c r="E710" s="173"/>
      <c r="F710" s="166"/>
      <c r="G710" s="169"/>
      <c r="H710" s="169"/>
      <c r="I710" s="192"/>
      <c r="J710" s="167"/>
      <c r="K710" s="5"/>
      <c r="L710" s="167" t="str">
        <f t="shared" si="58"/>
        <v/>
      </c>
      <c r="M710" s="5" t="e">
        <f t="shared" si="57"/>
        <v>#N/A</v>
      </c>
      <c r="N710" s="3" t="str">
        <f t="shared" si="59"/>
        <v/>
      </c>
    </row>
    <row r="711" spans="1:14" x14ac:dyDescent="0.2">
      <c r="A711" s="166"/>
      <c r="B711" s="204" t="e">
        <f>VLOOKUP(A711,Adr!A:B,2,FALSE)</f>
        <v>#N/A</v>
      </c>
      <c r="C711" s="185"/>
      <c r="D711" s="187"/>
      <c r="E711" s="173"/>
      <c r="F711" s="182"/>
      <c r="G711" s="185"/>
      <c r="H711" s="185"/>
      <c r="I711" s="192"/>
      <c r="J711" s="167"/>
      <c r="K711" s="5"/>
      <c r="L711" s="167" t="str">
        <f t="shared" si="58"/>
        <v/>
      </c>
      <c r="M711" s="5" t="e">
        <f t="shared" si="57"/>
        <v>#N/A</v>
      </c>
      <c r="N711" s="3" t="str">
        <f t="shared" si="59"/>
        <v/>
      </c>
    </row>
    <row r="712" spans="1:14" x14ac:dyDescent="0.2">
      <c r="A712" s="166"/>
      <c r="B712" s="204" t="e">
        <f>VLOOKUP(A712,Adr!A:B,2,FALSE)</f>
        <v>#N/A</v>
      </c>
      <c r="C712" s="185"/>
      <c r="D712" s="187"/>
      <c r="E712" s="173"/>
      <c r="F712" s="182"/>
      <c r="G712" s="185"/>
      <c r="H712" s="185"/>
      <c r="I712" s="192"/>
      <c r="J712" s="167"/>
      <c r="K712" s="5"/>
      <c r="L712" s="167" t="str">
        <f t="shared" si="58"/>
        <v/>
      </c>
      <c r="M712" s="5" t="e">
        <f t="shared" si="57"/>
        <v>#N/A</v>
      </c>
      <c r="N712" s="3" t="str">
        <f t="shared" si="59"/>
        <v/>
      </c>
    </row>
    <row r="713" spans="1:14" x14ac:dyDescent="0.2">
      <c r="A713" s="166"/>
      <c r="B713" s="204" t="e">
        <f>VLOOKUP(A713,Adr!A:B,2,FALSE)</f>
        <v>#N/A</v>
      </c>
      <c r="C713" s="169"/>
      <c r="D713" s="172"/>
      <c r="E713" s="173"/>
      <c r="F713" s="166"/>
      <c r="G713" s="169"/>
      <c r="H713" s="169"/>
      <c r="I713" s="192"/>
      <c r="J713" s="167"/>
      <c r="K713" s="5"/>
      <c r="L713" s="167" t="str">
        <f t="shared" si="58"/>
        <v/>
      </c>
      <c r="M713" s="5" t="e">
        <f t="shared" si="57"/>
        <v>#N/A</v>
      </c>
      <c r="N713" s="3" t="str">
        <f t="shared" si="59"/>
        <v/>
      </c>
    </row>
    <row r="714" spans="1:14" x14ac:dyDescent="0.2">
      <c r="A714" s="182"/>
      <c r="B714" s="204" t="e">
        <f>VLOOKUP(A714,Adr!A:B,2,FALSE)</f>
        <v>#N/A</v>
      </c>
      <c r="C714" s="185"/>
      <c r="D714" s="187"/>
      <c r="E714" s="173"/>
      <c r="F714" s="182"/>
      <c r="G714" s="169"/>
      <c r="H714" s="185"/>
      <c r="I714" s="192"/>
      <c r="J714" s="167"/>
      <c r="K714" s="5"/>
      <c r="L714" s="167" t="str">
        <f t="shared" si="58"/>
        <v/>
      </c>
      <c r="M714" s="5" t="e">
        <f t="shared" si="57"/>
        <v>#N/A</v>
      </c>
      <c r="N714" s="3" t="str">
        <f t="shared" si="59"/>
        <v/>
      </c>
    </row>
    <row r="715" spans="1:14" x14ac:dyDescent="0.2">
      <c r="A715" s="166"/>
      <c r="B715" s="204" t="e">
        <f>VLOOKUP(A715,Adr!A:B,2,FALSE)</f>
        <v>#N/A</v>
      </c>
      <c r="C715" s="185"/>
      <c r="D715" s="187"/>
      <c r="E715" s="173"/>
      <c r="F715" s="182"/>
      <c r="G715" s="185"/>
      <c r="H715" s="185"/>
      <c r="I715" s="192"/>
      <c r="J715" s="167"/>
      <c r="K715" s="5"/>
      <c r="L715" s="167" t="str">
        <f t="shared" si="58"/>
        <v/>
      </c>
      <c r="M715" s="5" t="e">
        <f t="shared" si="57"/>
        <v>#N/A</v>
      </c>
      <c r="N715" s="3" t="str">
        <f t="shared" si="59"/>
        <v/>
      </c>
    </row>
    <row r="716" spans="1:14" x14ac:dyDescent="0.2">
      <c r="A716" s="166"/>
      <c r="B716" s="204" t="e">
        <f>VLOOKUP(A716,Adr!A:B,2,FALSE)</f>
        <v>#N/A</v>
      </c>
      <c r="C716" s="190"/>
      <c r="D716" s="172"/>
      <c r="E716" s="173"/>
      <c r="F716" s="182"/>
      <c r="G716" s="185"/>
      <c r="H716" s="185"/>
      <c r="I716" s="167"/>
      <c r="J716" s="167"/>
      <c r="K716" s="5"/>
      <c r="L716" s="167" t="str">
        <f t="shared" si="58"/>
        <v/>
      </c>
      <c r="M716" s="5" t="e">
        <f t="shared" si="57"/>
        <v>#N/A</v>
      </c>
      <c r="N716" s="3" t="str">
        <f t="shared" si="59"/>
        <v/>
      </c>
    </row>
    <row r="717" spans="1:14" x14ac:dyDescent="0.2">
      <c r="A717" s="166"/>
      <c r="B717" s="204" t="e">
        <f>VLOOKUP(A717,Adr!A:B,2,FALSE)</f>
        <v>#N/A</v>
      </c>
      <c r="C717" s="190"/>
      <c r="D717" s="172"/>
      <c r="E717" s="173"/>
      <c r="F717" s="182"/>
      <c r="G717" s="185"/>
      <c r="H717" s="185"/>
      <c r="I717" s="167"/>
      <c r="J717" s="167"/>
      <c r="K717" s="5"/>
      <c r="L717" s="167" t="str">
        <f t="shared" si="58"/>
        <v/>
      </c>
      <c r="M717" s="5" t="e">
        <f t="shared" ref="M717:M785" si="60">B717&amp;F717&amp;H717&amp;C717</f>
        <v>#N/A</v>
      </c>
      <c r="N717" s="3" t="str">
        <f t="shared" si="59"/>
        <v/>
      </c>
    </row>
    <row r="718" spans="1:14" x14ac:dyDescent="0.2">
      <c r="A718" s="166"/>
      <c r="B718" s="204" t="e">
        <f>VLOOKUP(A718,Adr!A:B,2,FALSE)</f>
        <v>#N/A</v>
      </c>
      <c r="C718" s="196"/>
      <c r="D718" s="186"/>
      <c r="E718" s="173"/>
      <c r="F718" s="166"/>
      <c r="G718" s="169"/>
      <c r="H718" s="169"/>
      <c r="I718" s="167"/>
      <c r="J718" s="167"/>
      <c r="K718" s="5"/>
      <c r="L718" s="167" t="str">
        <f t="shared" si="58"/>
        <v/>
      </c>
      <c r="M718" s="5" t="e">
        <f t="shared" si="60"/>
        <v>#N/A</v>
      </c>
      <c r="N718" s="3" t="str">
        <f t="shared" si="59"/>
        <v/>
      </c>
    </row>
    <row r="719" spans="1:14" x14ac:dyDescent="0.2">
      <c r="A719" s="166"/>
      <c r="B719" s="204" t="e">
        <f>VLOOKUP(A719,Adr!A:B,2,FALSE)</f>
        <v>#N/A</v>
      </c>
      <c r="C719" s="196"/>
      <c r="D719" s="186"/>
      <c r="E719" s="173"/>
      <c r="F719" s="166"/>
      <c r="G719" s="169"/>
      <c r="H719" s="169"/>
      <c r="I719" s="167"/>
      <c r="J719" s="167"/>
      <c r="K719" s="5"/>
      <c r="L719" s="167" t="str">
        <f t="shared" si="58"/>
        <v/>
      </c>
      <c r="M719" s="5" t="e">
        <f t="shared" si="60"/>
        <v>#N/A</v>
      </c>
      <c r="N719" s="3" t="str">
        <f t="shared" si="59"/>
        <v/>
      </c>
    </row>
    <row r="720" spans="1:14" x14ac:dyDescent="0.2">
      <c r="A720" s="166"/>
      <c r="B720" s="204" t="e">
        <f>VLOOKUP(A720,Adr!A:B,2,FALSE)</f>
        <v>#N/A</v>
      </c>
      <c r="C720" s="190"/>
      <c r="D720" s="172"/>
      <c r="E720" s="173"/>
      <c r="F720" s="166"/>
      <c r="G720" s="169"/>
      <c r="H720" s="169"/>
      <c r="I720" s="192"/>
      <c r="J720" s="167"/>
      <c r="K720" s="5"/>
      <c r="L720" s="167" t="str">
        <f t="shared" si="58"/>
        <v/>
      </c>
      <c r="M720" s="5" t="e">
        <f t="shared" si="60"/>
        <v>#N/A</v>
      </c>
      <c r="N720" s="3" t="str">
        <f t="shared" si="59"/>
        <v/>
      </c>
    </row>
    <row r="721" spans="1:14" x14ac:dyDescent="0.2">
      <c r="A721" s="166"/>
      <c r="B721" s="204" t="e">
        <f>VLOOKUP(A721,Adr!A:B,2,FALSE)</f>
        <v>#N/A</v>
      </c>
      <c r="C721" s="185"/>
      <c r="D721" s="187"/>
      <c r="E721" s="173"/>
      <c r="F721" s="182"/>
      <c r="G721" s="185"/>
      <c r="H721" s="185"/>
      <c r="I721" s="192"/>
      <c r="J721" s="167"/>
      <c r="K721" s="5"/>
      <c r="L721" s="167" t="str">
        <f t="shared" si="58"/>
        <v/>
      </c>
      <c r="M721" s="5" t="e">
        <f t="shared" si="60"/>
        <v>#N/A</v>
      </c>
      <c r="N721" s="3" t="str">
        <f t="shared" si="59"/>
        <v/>
      </c>
    </row>
    <row r="722" spans="1:14" x14ac:dyDescent="0.2">
      <c r="A722" s="166"/>
      <c r="B722" s="204" t="e">
        <f>VLOOKUP(A722,Adr!A:B,2,FALSE)</f>
        <v>#N/A</v>
      </c>
      <c r="C722" s="185"/>
      <c r="D722" s="187"/>
      <c r="E722" s="173"/>
      <c r="F722" s="182"/>
      <c r="G722" s="185"/>
      <c r="H722" s="185"/>
      <c r="I722" s="192"/>
      <c r="J722" s="167"/>
      <c r="K722" s="5"/>
      <c r="L722" s="167" t="str">
        <f t="shared" si="58"/>
        <v/>
      </c>
      <c r="M722" s="5" t="e">
        <f t="shared" si="60"/>
        <v>#N/A</v>
      </c>
      <c r="N722" s="3" t="str">
        <f t="shared" si="59"/>
        <v/>
      </c>
    </row>
    <row r="723" spans="1:14" x14ac:dyDescent="0.2">
      <c r="A723" s="166"/>
      <c r="B723" s="204" t="e">
        <f>VLOOKUP(A723,Adr!A:B,2,FALSE)</f>
        <v>#N/A</v>
      </c>
      <c r="C723" s="190"/>
      <c r="D723" s="172"/>
      <c r="E723" s="173"/>
      <c r="F723" s="182"/>
      <c r="G723" s="185"/>
      <c r="H723" s="185"/>
      <c r="I723" s="167"/>
      <c r="J723" s="167"/>
      <c r="K723" s="5"/>
      <c r="L723" s="167" t="str">
        <f t="shared" si="58"/>
        <v/>
      </c>
      <c r="M723" s="5" t="e">
        <f t="shared" si="60"/>
        <v>#N/A</v>
      </c>
      <c r="N723" s="3" t="str">
        <f t="shared" si="59"/>
        <v/>
      </c>
    </row>
    <row r="724" spans="1:14" x14ac:dyDescent="0.2">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x14ac:dyDescent="0.2">
      <c r="A725" s="166"/>
      <c r="B725" s="204" t="e">
        <f>VLOOKUP(A725,Adr!A:B,2,FALSE)</f>
        <v>#N/A</v>
      </c>
      <c r="C725" s="185"/>
      <c r="D725" s="187"/>
      <c r="E725" s="173"/>
      <c r="F725" s="182"/>
      <c r="G725" s="185"/>
      <c r="H725" s="185"/>
      <c r="I725" s="192"/>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90"/>
      <c r="D728" s="172"/>
      <c r="E728" s="173"/>
      <c r="F728" s="182"/>
      <c r="G728" s="185"/>
      <c r="H728" s="185"/>
      <c r="I728" s="167"/>
      <c r="J728" s="167"/>
      <c r="K728" s="5"/>
      <c r="L728" s="167" t="str">
        <f t="shared" si="58"/>
        <v/>
      </c>
      <c r="M728" s="5" t="e">
        <f t="shared" si="60"/>
        <v>#N/A</v>
      </c>
      <c r="N728" s="3" t="str">
        <f t="shared" si="59"/>
        <v/>
      </c>
    </row>
    <row r="729" spans="1:14" x14ac:dyDescent="0.2">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x14ac:dyDescent="0.2">
      <c r="A730" s="166"/>
      <c r="B730" s="204" t="e">
        <f>VLOOKUP(A730,Adr!A:B,2,FALSE)</f>
        <v>#N/A</v>
      </c>
      <c r="C730" s="196"/>
      <c r="D730" s="186"/>
      <c r="E730" s="173"/>
      <c r="F730" s="166"/>
      <c r="G730" s="169"/>
      <c r="H730" s="169"/>
      <c r="I730" s="167"/>
      <c r="J730" s="167"/>
      <c r="K730" s="5"/>
      <c r="L730" s="167" t="str">
        <f t="shared" si="58"/>
        <v/>
      </c>
      <c r="M730" s="5" t="e">
        <f t="shared" si="60"/>
        <v>#N/A</v>
      </c>
      <c r="N730" s="3" t="str">
        <f t="shared" si="59"/>
        <v/>
      </c>
    </row>
    <row r="731" spans="1:14" x14ac:dyDescent="0.2">
      <c r="A731" s="166"/>
      <c r="B731" s="204" t="e">
        <f>VLOOKUP(A731,Adr!A:B,2,FALSE)</f>
        <v>#N/A</v>
      </c>
      <c r="C731" s="190"/>
      <c r="D731" s="172"/>
      <c r="E731" s="173"/>
      <c r="F731" s="166"/>
      <c r="G731" s="169"/>
      <c r="H731" s="169"/>
      <c r="I731" s="192"/>
      <c r="J731" s="167"/>
      <c r="K731" s="5"/>
      <c r="L731" s="167" t="str">
        <f t="shared" si="58"/>
        <v/>
      </c>
      <c r="M731" s="5" t="e">
        <f t="shared" si="60"/>
        <v>#N/A</v>
      </c>
      <c r="N731" s="3" t="str">
        <f t="shared" si="59"/>
        <v/>
      </c>
    </row>
    <row r="732" spans="1:14" x14ac:dyDescent="0.2">
      <c r="A732" s="166"/>
      <c r="B732" s="204" t="e">
        <f>VLOOKUP(A732,Adr!A:B,2,FALSE)</f>
        <v>#N/A</v>
      </c>
      <c r="C732" s="196"/>
      <c r="D732" s="187"/>
      <c r="E732" s="173"/>
      <c r="F732" s="166"/>
      <c r="G732" s="169"/>
      <c r="H732" s="169"/>
      <c r="I732" s="192"/>
      <c r="J732" s="167"/>
      <c r="K732" s="5"/>
      <c r="L732" s="167" t="str">
        <f t="shared" si="58"/>
        <v/>
      </c>
      <c r="M732" s="5" t="e">
        <f t="shared" si="60"/>
        <v>#N/A</v>
      </c>
      <c r="N732" s="3" t="str">
        <f t="shared" si="59"/>
        <v/>
      </c>
    </row>
    <row r="733" spans="1:14" x14ac:dyDescent="0.2">
      <c r="A733" s="166"/>
      <c r="B733" s="204" t="e">
        <f>VLOOKUP(A733,Adr!A:B,2,FALSE)</f>
        <v>#N/A</v>
      </c>
      <c r="C733" s="190"/>
      <c r="D733" s="172"/>
      <c r="E733" s="173"/>
      <c r="F733" s="182"/>
      <c r="G733" s="185"/>
      <c r="H733" s="185"/>
      <c r="I733" s="167"/>
      <c r="J733" s="167"/>
      <c r="K733" s="5"/>
      <c r="L733" s="167" t="str">
        <f t="shared" si="58"/>
        <v/>
      </c>
      <c r="M733" s="5" t="e">
        <f t="shared" si="60"/>
        <v>#N/A</v>
      </c>
      <c r="N733" s="3" t="str">
        <f t="shared" si="59"/>
        <v/>
      </c>
    </row>
    <row r="734" spans="1:14" x14ac:dyDescent="0.2">
      <c r="A734" s="166"/>
      <c r="B734" s="204" t="e">
        <f>VLOOKUP(A734,Adr!A:B,2,FALSE)</f>
        <v>#N/A</v>
      </c>
      <c r="C734" s="190"/>
      <c r="D734" s="172"/>
      <c r="E734" s="173"/>
      <c r="F734" s="182"/>
      <c r="G734" s="185"/>
      <c r="H734" s="185"/>
      <c r="I734" s="167"/>
      <c r="J734" s="167"/>
      <c r="K734" s="5"/>
      <c r="L734" s="167" t="str">
        <f t="shared" ref="L734:L785" si="61">A734&amp;G734&amp;H734</f>
        <v/>
      </c>
      <c r="M734" s="5" t="e">
        <f t="shared" si="60"/>
        <v>#N/A</v>
      </c>
      <c r="N734" s="3" t="str">
        <f t="shared" si="59"/>
        <v/>
      </c>
    </row>
    <row r="735" spans="1:14" x14ac:dyDescent="0.2">
      <c r="A735" s="166"/>
      <c r="B735" s="204" t="e">
        <f>VLOOKUP(A735,Adr!A:B,2,FALSE)</f>
        <v>#N/A</v>
      </c>
      <c r="C735" s="185"/>
      <c r="D735" s="187"/>
      <c r="E735" s="173"/>
      <c r="F735" s="182"/>
      <c r="G735" s="185"/>
      <c r="H735" s="185"/>
      <c r="I735" s="192"/>
      <c r="J735" s="167"/>
      <c r="K735" s="5"/>
      <c r="L735" s="167" t="str">
        <f t="shared" si="61"/>
        <v/>
      </c>
      <c r="M735" s="5" t="e">
        <f t="shared" si="60"/>
        <v>#N/A</v>
      </c>
      <c r="N735" s="3" t="str">
        <f t="shared" si="59"/>
        <v/>
      </c>
    </row>
    <row r="736" spans="1:14" x14ac:dyDescent="0.2">
      <c r="A736" s="166"/>
      <c r="B736" s="204" t="e">
        <f>VLOOKUP(A736,Adr!A:B,2,FALSE)</f>
        <v>#N/A</v>
      </c>
      <c r="C736" s="169"/>
      <c r="D736" s="172"/>
      <c r="E736" s="173"/>
      <c r="F736" s="166"/>
      <c r="G736" s="169"/>
      <c r="H736" s="169"/>
      <c r="I736" s="192"/>
      <c r="J736" s="167"/>
      <c r="K736" s="5"/>
      <c r="L736" s="167" t="str">
        <f t="shared" si="61"/>
        <v/>
      </c>
      <c r="M736" s="5" t="e">
        <f t="shared" si="60"/>
        <v>#N/A</v>
      </c>
      <c r="N736" s="3" t="str">
        <f t="shared" si="59"/>
        <v/>
      </c>
    </row>
    <row r="737" spans="1:14" x14ac:dyDescent="0.2">
      <c r="A737" s="166"/>
      <c r="B737" s="204" t="e">
        <f>VLOOKUP(A737,Adr!A:B,2,FALSE)</f>
        <v>#N/A</v>
      </c>
      <c r="C737" s="196"/>
      <c r="D737" s="186"/>
      <c r="E737" s="173"/>
      <c r="F737" s="166"/>
      <c r="G737" s="169"/>
      <c r="H737" s="169"/>
      <c r="I737" s="167"/>
      <c r="J737" s="167"/>
      <c r="K737" s="5"/>
      <c r="L737" s="167" t="str">
        <f t="shared" si="61"/>
        <v/>
      </c>
      <c r="M737" s="5" t="e">
        <f t="shared" si="60"/>
        <v>#N/A</v>
      </c>
      <c r="N737" s="3" t="str">
        <f t="shared" si="59"/>
        <v/>
      </c>
    </row>
    <row r="738" spans="1:14" x14ac:dyDescent="0.2">
      <c r="A738" s="166"/>
      <c r="B738" s="204" t="e">
        <f>VLOOKUP(A738,Adr!A:B,2,FALSE)</f>
        <v>#N/A</v>
      </c>
      <c r="C738" s="196"/>
      <c r="D738" s="186"/>
      <c r="E738" s="173"/>
      <c r="F738" s="166"/>
      <c r="G738" s="169"/>
      <c r="H738" s="169"/>
      <c r="I738" s="167"/>
      <c r="J738" s="167"/>
      <c r="K738" s="5"/>
      <c r="L738" s="167" t="str">
        <f t="shared" si="61"/>
        <v/>
      </c>
      <c r="M738" s="5" t="e">
        <f t="shared" si="60"/>
        <v>#N/A</v>
      </c>
      <c r="N738" s="3" t="str">
        <f t="shared" si="59"/>
        <v/>
      </c>
    </row>
    <row r="739" spans="1:14" x14ac:dyDescent="0.2">
      <c r="A739" s="182"/>
      <c r="B739" s="204" t="e">
        <f>VLOOKUP(A739,Adr!A:B,2,FALSE)</f>
        <v>#N/A</v>
      </c>
      <c r="C739" s="185"/>
      <c r="D739" s="187"/>
      <c r="E739" s="173"/>
      <c r="F739" s="182"/>
      <c r="G739" s="185"/>
      <c r="H739" s="185"/>
      <c r="I739" s="192"/>
      <c r="J739" s="167"/>
      <c r="K739" s="5"/>
      <c r="L739" s="167" t="str">
        <f t="shared" si="61"/>
        <v/>
      </c>
      <c r="M739" s="5" t="e">
        <f t="shared" si="60"/>
        <v>#N/A</v>
      </c>
      <c r="N739" s="3" t="str">
        <f t="shared" si="59"/>
        <v/>
      </c>
    </row>
    <row r="740" spans="1:14" x14ac:dyDescent="0.2">
      <c r="A740" s="202"/>
      <c r="B740" s="204" t="e">
        <f>VLOOKUP(A740,Adr!A:B,2,FALSE)</f>
        <v>#N/A</v>
      </c>
      <c r="C740" s="169"/>
      <c r="D740" s="172"/>
      <c r="E740" s="173"/>
      <c r="F740" s="166"/>
      <c r="G740" s="169"/>
      <c r="H740" s="169"/>
      <c r="I740" s="192"/>
      <c r="J740" s="167"/>
      <c r="K740" s="5"/>
      <c r="L740" s="167" t="str">
        <f t="shared" si="61"/>
        <v/>
      </c>
      <c r="M740" s="5" t="e">
        <f t="shared" si="60"/>
        <v>#N/A</v>
      </c>
      <c r="N740" s="3" t="str">
        <f t="shared" si="59"/>
        <v/>
      </c>
    </row>
    <row r="741" spans="1:14" x14ac:dyDescent="0.2">
      <c r="A741" s="166"/>
      <c r="B741" s="204" t="e">
        <f>VLOOKUP(A741,Adr!A:B,2,FALSE)</f>
        <v>#N/A</v>
      </c>
      <c r="C741" s="190"/>
      <c r="D741" s="172"/>
      <c r="E741" s="173"/>
      <c r="F741" s="166"/>
      <c r="G741" s="169"/>
      <c r="H741" s="169"/>
      <c r="I741" s="192"/>
      <c r="J741" s="167"/>
      <c r="K741" s="5"/>
      <c r="L741" s="167" t="str">
        <f t="shared" si="61"/>
        <v/>
      </c>
      <c r="M741" s="5" t="e">
        <f t="shared" si="60"/>
        <v>#N/A</v>
      </c>
      <c r="N741" s="3" t="str">
        <f t="shared" si="59"/>
        <v/>
      </c>
    </row>
    <row r="742" spans="1:14" x14ac:dyDescent="0.2">
      <c r="A742" s="198"/>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x14ac:dyDescent="0.2">
      <c r="A743" s="198"/>
      <c r="B743" s="204" t="e">
        <f>VLOOKUP(A743,Adr!A:B,2,FALSE)</f>
        <v>#N/A</v>
      </c>
      <c r="C743" s="169"/>
      <c r="D743" s="172"/>
      <c r="E743" s="173"/>
      <c r="F743" s="166"/>
      <c r="G743" s="169"/>
      <c r="H743" s="169"/>
      <c r="I743" s="192"/>
      <c r="J743" s="167"/>
      <c r="K743" s="5"/>
      <c r="L743" s="167" t="str">
        <f t="shared" si="61"/>
        <v/>
      </c>
      <c r="M743" s="5" t="e">
        <f t="shared" si="60"/>
        <v>#N/A</v>
      </c>
      <c r="N743" s="3" t="str">
        <f t="shared" si="59"/>
        <v/>
      </c>
    </row>
    <row r="744" spans="1:14" x14ac:dyDescent="0.2">
      <c r="A744" s="182"/>
      <c r="B744" s="204" t="e">
        <f>VLOOKUP(A744,Adr!A:B,2,FALSE)</f>
        <v>#N/A</v>
      </c>
      <c r="C744" s="185"/>
      <c r="D744" s="187"/>
      <c r="E744" s="173"/>
      <c r="F744" s="182"/>
      <c r="G744" s="185"/>
      <c r="H744" s="185"/>
      <c r="I744" s="192"/>
      <c r="J744" s="167"/>
      <c r="K744" s="5"/>
      <c r="L744" s="167" t="str">
        <f t="shared" si="61"/>
        <v/>
      </c>
      <c r="M744" s="5" t="e">
        <f t="shared" si="60"/>
        <v>#N/A</v>
      </c>
      <c r="N744" s="3" t="str">
        <f t="shared" si="59"/>
        <v/>
      </c>
    </row>
    <row r="745" spans="1:14" x14ac:dyDescent="0.2">
      <c r="A745" s="166"/>
      <c r="B745" s="204" t="e">
        <f>VLOOKUP(A745,Adr!A:B,2,FALSE)</f>
        <v>#N/A</v>
      </c>
      <c r="C745" s="190"/>
      <c r="D745" s="172"/>
      <c r="E745" s="173"/>
      <c r="F745" s="182"/>
      <c r="G745" s="185"/>
      <c r="H745" s="185"/>
      <c r="I745" s="167"/>
      <c r="J745" s="167"/>
      <c r="K745" s="5"/>
      <c r="L745" s="167" t="str">
        <f t="shared" si="61"/>
        <v/>
      </c>
      <c r="M745" s="5" t="e">
        <f t="shared" si="60"/>
        <v>#N/A</v>
      </c>
      <c r="N745" s="3" t="str">
        <f t="shared" si="59"/>
        <v/>
      </c>
    </row>
    <row r="746" spans="1:14" x14ac:dyDescent="0.2">
      <c r="A746" s="166"/>
      <c r="B746" s="204" t="e">
        <f>VLOOKUP(A746,Adr!A:B,2,FALSE)</f>
        <v>#N/A</v>
      </c>
      <c r="C746" s="190"/>
      <c r="D746" s="172"/>
      <c r="E746" s="173"/>
      <c r="F746" s="182"/>
      <c r="G746" s="185"/>
      <c r="H746" s="185"/>
      <c r="I746" s="167"/>
      <c r="J746" s="167"/>
      <c r="K746" s="5"/>
      <c r="L746" s="167" t="str">
        <f t="shared" si="61"/>
        <v/>
      </c>
      <c r="M746" s="5" t="e">
        <f t="shared" si="60"/>
        <v>#N/A</v>
      </c>
      <c r="N746" s="3" t="str">
        <f t="shared" si="59"/>
        <v/>
      </c>
    </row>
    <row r="747" spans="1:14" x14ac:dyDescent="0.2">
      <c r="A747" s="166"/>
      <c r="B747" s="204" t="e">
        <f>VLOOKUP(A747,Adr!A:B,2,FALSE)</f>
        <v>#N/A</v>
      </c>
      <c r="C747" s="169"/>
      <c r="D747" s="172"/>
      <c r="E747" s="173"/>
      <c r="F747" s="166"/>
      <c r="G747" s="169"/>
      <c r="H747" s="169"/>
      <c r="I747" s="192"/>
      <c r="J747" s="167"/>
      <c r="K747" s="5"/>
      <c r="L747" s="167" t="str">
        <f t="shared" si="61"/>
        <v/>
      </c>
      <c r="M747" s="5" t="e">
        <f t="shared" si="60"/>
        <v>#N/A</v>
      </c>
      <c r="N747" s="3" t="str">
        <f t="shared" si="59"/>
        <v/>
      </c>
    </row>
    <row r="748" spans="1:14" x14ac:dyDescent="0.2">
      <c r="A748" s="166"/>
      <c r="B748" s="204" t="e">
        <f>VLOOKUP(A748,Adr!A:B,2,FALSE)</f>
        <v>#N/A</v>
      </c>
      <c r="C748" s="185"/>
      <c r="D748" s="187"/>
      <c r="E748" s="173"/>
      <c r="F748" s="182"/>
      <c r="G748" s="185"/>
      <c r="H748" s="185"/>
      <c r="I748" s="192"/>
      <c r="J748" s="167"/>
      <c r="K748" s="5"/>
      <c r="L748" s="167" t="str">
        <f t="shared" si="61"/>
        <v/>
      </c>
      <c r="M748" s="5" t="e">
        <f t="shared" si="60"/>
        <v>#N/A</v>
      </c>
      <c r="N748" s="3" t="str">
        <f t="shared" si="59"/>
        <v/>
      </c>
    </row>
    <row r="749" spans="1:14" x14ac:dyDescent="0.2">
      <c r="A749" s="166"/>
      <c r="B749" s="204" t="e">
        <f>VLOOKUP(A749,Adr!A:B,2,FALSE)</f>
        <v>#N/A</v>
      </c>
      <c r="C749" s="185"/>
      <c r="D749" s="187"/>
      <c r="E749" s="173"/>
      <c r="F749" s="182"/>
      <c r="G749" s="185"/>
      <c r="H749" s="185"/>
      <c r="I749" s="192"/>
      <c r="J749" s="167"/>
      <c r="K749" s="5"/>
      <c r="L749" s="167" t="str">
        <f t="shared" si="61"/>
        <v/>
      </c>
      <c r="M749" s="5" t="e">
        <f t="shared" si="60"/>
        <v>#N/A</v>
      </c>
      <c r="N749" s="3" t="str">
        <f t="shared" si="59"/>
        <v/>
      </c>
    </row>
    <row r="750" spans="1:14" x14ac:dyDescent="0.2">
      <c r="A750" s="166"/>
      <c r="B750" s="204" t="e">
        <f>VLOOKUP(A750,Adr!A:B,2,FALSE)</f>
        <v>#N/A</v>
      </c>
      <c r="C750" s="190"/>
      <c r="D750" s="172"/>
      <c r="E750" s="173"/>
      <c r="F750" s="182"/>
      <c r="G750" s="185"/>
      <c r="H750" s="185"/>
      <c r="I750" s="167"/>
      <c r="J750" s="167"/>
      <c r="K750" s="5"/>
      <c r="L750" s="167" t="str">
        <f t="shared" si="61"/>
        <v/>
      </c>
      <c r="M750" s="5" t="e">
        <f t="shared" si="60"/>
        <v>#N/A</v>
      </c>
      <c r="N750" s="3" t="str">
        <f t="shared" si="59"/>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0"/>
        <v>#N/A</v>
      </c>
      <c r="N751" s="3" t="str">
        <f t="shared" si="59"/>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ref="N772:N785" si="62">+I772&amp;H772</f>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si="62"/>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si="62"/>
        <v/>
      </c>
    </row>
    <row r="775" spans="1:14" x14ac:dyDescent="0.2">
      <c r="A775" s="166"/>
      <c r="B775" s="204" t="e">
        <f>VLOOKUP(A775,Adr!A:B,2,FALSE)</f>
        <v>#N/A</v>
      </c>
      <c r="C775" s="196"/>
      <c r="D775" s="186"/>
      <c r="E775" s="173"/>
      <c r="F775" s="166"/>
      <c r="G775" s="169"/>
      <c r="H775" s="169"/>
      <c r="I775" s="167"/>
      <c r="J775" s="167"/>
      <c r="K775" s="5"/>
      <c r="L775" s="167" t="str">
        <f t="shared" si="61"/>
        <v/>
      </c>
      <c r="M775" s="5" t="e">
        <f t="shared" si="60"/>
        <v>#N/A</v>
      </c>
      <c r="N775" s="3" t="str">
        <f t="shared" si="62"/>
        <v/>
      </c>
    </row>
    <row r="776" spans="1:14" x14ac:dyDescent="0.2">
      <c r="A776" s="166"/>
      <c r="B776" s="204" t="e">
        <f>VLOOKUP(A776,Adr!A:B,2,FALSE)</f>
        <v>#N/A</v>
      </c>
      <c r="C776" s="196"/>
      <c r="D776" s="186"/>
      <c r="E776" s="173"/>
      <c r="F776" s="166"/>
      <c r="G776" s="169"/>
      <c r="H776" s="169"/>
      <c r="I776" s="167"/>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82"/>
      <c r="B779" s="204" t="e">
        <f>VLOOKUP(A779,Adr!A:B,2,FALSE)</f>
        <v>#N/A</v>
      </c>
      <c r="C779" s="185"/>
      <c r="D779" s="187"/>
      <c r="E779" s="173"/>
      <c r="F779" s="182"/>
      <c r="G779" s="185"/>
      <c r="H779" s="185"/>
      <c r="I779" s="192"/>
      <c r="J779" s="167"/>
      <c r="K779" s="5"/>
      <c r="L779" s="167" t="str">
        <f t="shared" si="61"/>
        <v/>
      </c>
      <c r="M779" s="5" t="e">
        <f t="shared" si="60"/>
        <v>#N/A</v>
      </c>
      <c r="N779" s="3" t="str">
        <f t="shared" si="62"/>
        <v/>
      </c>
    </row>
    <row r="780" spans="1:14" x14ac:dyDescent="0.2">
      <c r="A780" s="166"/>
      <c r="B780" s="204" t="e">
        <f>VLOOKUP(A780,Adr!A:B,2,FALSE)</f>
        <v>#N/A</v>
      </c>
      <c r="C780" s="190"/>
      <c r="D780" s="172"/>
      <c r="E780" s="173"/>
      <c r="F780" s="182"/>
      <c r="G780" s="185"/>
      <c r="H780" s="185"/>
      <c r="I780" s="167"/>
      <c r="J780" s="167"/>
      <c r="K780" s="5"/>
      <c r="L780" s="167" t="str">
        <f t="shared" si="61"/>
        <v/>
      </c>
      <c r="M780" s="5" t="e">
        <f t="shared" si="60"/>
        <v>#N/A</v>
      </c>
      <c r="N780" s="3" t="str">
        <f t="shared" si="62"/>
        <v/>
      </c>
    </row>
    <row r="781" spans="1:14" x14ac:dyDescent="0.2">
      <c r="A781" s="166"/>
      <c r="B781" s="204" t="e">
        <f>VLOOKUP(A781,Adr!A:B,2,FALSE)</f>
        <v>#N/A</v>
      </c>
      <c r="C781" s="190"/>
      <c r="D781" s="172"/>
      <c r="E781" s="173"/>
      <c r="F781" s="182"/>
      <c r="G781" s="185"/>
      <c r="H781" s="185"/>
      <c r="I781" s="167"/>
      <c r="J781" s="167"/>
      <c r="K781" s="5"/>
      <c r="L781" s="167" t="str">
        <f t="shared" si="61"/>
        <v/>
      </c>
      <c r="M781" s="5" t="e">
        <f t="shared" si="60"/>
        <v>#N/A</v>
      </c>
      <c r="N781" s="3" t="str">
        <f t="shared" si="62"/>
        <v/>
      </c>
    </row>
    <row r="782" spans="1:14" x14ac:dyDescent="0.2">
      <c r="A782" s="166"/>
      <c r="B782" s="204" t="e">
        <f>VLOOKUP(A782,Adr!A:B,2,FALSE)</f>
        <v>#N/A</v>
      </c>
      <c r="C782" s="185"/>
      <c r="D782" s="187"/>
      <c r="E782" s="173"/>
      <c r="F782" s="182"/>
      <c r="G782" s="185"/>
      <c r="H782" s="185"/>
      <c r="I782" s="192"/>
      <c r="J782" s="167"/>
      <c r="K782" s="5"/>
      <c r="L782" s="167" t="str">
        <f t="shared" si="61"/>
        <v/>
      </c>
      <c r="M782" s="5" t="e">
        <f t="shared" si="60"/>
        <v>#N/A</v>
      </c>
      <c r="N782" s="3" t="str">
        <f t="shared" si="62"/>
        <v/>
      </c>
    </row>
    <row r="783" spans="1:14" x14ac:dyDescent="0.2">
      <c r="A783" s="166"/>
      <c r="B783" s="204" t="e">
        <f>VLOOKUP(A783,Adr!A:B,2,FALSE)</f>
        <v>#N/A</v>
      </c>
      <c r="C783" s="185"/>
      <c r="D783" s="187"/>
      <c r="E783" s="173"/>
      <c r="F783" s="182"/>
      <c r="G783" s="185"/>
      <c r="H783" s="185"/>
      <c r="I783" s="192"/>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82"/>
      <c r="B785" s="204" t="e">
        <f>VLOOKUP(A785,Adr!A:B,2,FALSE)</f>
        <v>#N/A</v>
      </c>
      <c r="C785" s="185"/>
      <c r="D785" s="187"/>
      <c r="E785" s="230"/>
      <c r="F785" s="182"/>
      <c r="G785" s="185"/>
      <c r="H785" s="185"/>
      <c r="I785" s="192"/>
      <c r="J785" s="167"/>
      <c r="K785" s="5"/>
      <c r="L785" s="167" t="str">
        <f t="shared" si="61"/>
        <v/>
      </c>
      <c r="M785" s="5" t="e">
        <f t="shared" si="60"/>
        <v>#N/A</v>
      </c>
      <c r="N785" s="3" t="str">
        <f t="shared" si="62"/>
        <v/>
      </c>
    </row>
    <row r="786" spans="1:14" x14ac:dyDescent="0.2">
      <c r="C786" s="196"/>
      <c r="G786" s="185"/>
      <c r="H786" s="185"/>
    </row>
    <row r="787" spans="1:14" x14ac:dyDescent="0.2">
      <c r="C787" s="196"/>
      <c r="G787" s="185"/>
      <c r="H787" s="185"/>
    </row>
    <row r="788" spans="1:14" x14ac:dyDescent="0.2">
      <c r="G788" s="185"/>
      <c r="H788" s="185"/>
    </row>
    <row r="789" spans="1:14" x14ac:dyDescent="0.2">
      <c r="G789" s="185"/>
      <c r="H789" s="185"/>
    </row>
    <row r="790" spans="1:14" x14ac:dyDescent="0.2">
      <c r="G790" s="185"/>
      <c r="H790" s="185"/>
    </row>
    <row r="791" spans="1:14" x14ac:dyDescent="0.2">
      <c r="G791" s="185"/>
      <c r="H791" s="185"/>
    </row>
  </sheetData>
  <sheetProtection sheet="1"/>
  <sortState xmlns:xlrd2="http://schemas.microsoft.com/office/spreadsheetml/2017/richdata2" ref="A2:N785">
    <sortCondition ref="B2:B785"/>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1053</v>
      </c>
      <c r="B1" s="2"/>
      <c r="C1" s="2" t="s">
        <v>335</v>
      </c>
      <c r="D1" s="2" t="s">
        <v>1218</v>
      </c>
      <c r="E1" s="2" t="s">
        <v>1219</v>
      </c>
      <c r="F1" s="2" t="s">
        <v>315</v>
      </c>
      <c r="G1" s="2" t="s">
        <v>1220</v>
      </c>
      <c r="H1" s="2"/>
      <c r="I1" s="2" t="s">
        <v>315</v>
      </c>
      <c r="J1" s="2" t="s">
        <v>1221</v>
      </c>
      <c r="K1" s="2"/>
      <c r="L1" s="2"/>
      <c r="M1" s="2"/>
      <c r="N1" s="2"/>
    </row>
    <row r="2" spans="1:14" x14ac:dyDescent="0.2">
      <c r="A2" t="s">
        <v>1222</v>
      </c>
      <c r="C2" t="s">
        <v>338</v>
      </c>
      <c r="D2" t="s">
        <v>1223</v>
      </c>
      <c r="E2">
        <v>1</v>
      </c>
      <c r="F2" t="s">
        <v>319</v>
      </c>
      <c r="G2" t="s">
        <v>1224</v>
      </c>
      <c r="I2" t="s">
        <v>317</v>
      </c>
      <c r="J2" t="s">
        <v>1225</v>
      </c>
    </row>
    <row r="3" spans="1:14" x14ac:dyDescent="0.2">
      <c r="A3" t="s">
        <v>1059</v>
      </c>
      <c r="C3" t="s">
        <v>340</v>
      </c>
      <c r="D3" t="s">
        <v>1226</v>
      </c>
      <c r="E3">
        <v>1</v>
      </c>
      <c r="F3" t="s">
        <v>319</v>
      </c>
      <c r="G3" t="s">
        <v>1224</v>
      </c>
      <c r="I3" t="s">
        <v>319</v>
      </c>
      <c r="J3" t="s">
        <v>320</v>
      </c>
    </row>
    <row r="4" spans="1:14" x14ac:dyDescent="0.2">
      <c r="A4" t="s">
        <v>1123</v>
      </c>
      <c r="C4" t="s">
        <v>342</v>
      </c>
      <c r="D4" t="s">
        <v>1227</v>
      </c>
      <c r="E4">
        <v>1</v>
      </c>
      <c r="F4" t="s">
        <v>319</v>
      </c>
      <c r="G4" t="s">
        <v>1224</v>
      </c>
      <c r="I4" t="s">
        <v>321</v>
      </c>
      <c r="J4" t="s">
        <v>322</v>
      </c>
    </row>
    <row r="5" spans="1:14" x14ac:dyDescent="0.2">
      <c r="A5" t="s">
        <v>1079</v>
      </c>
      <c r="C5" t="s">
        <v>344</v>
      </c>
      <c r="D5" t="s">
        <v>1228</v>
      </c>
      <c r="E5">
        <v>1</v>
      </c>
      <c r="F5" t="s">
        <v>319</v>
      </c>
      <c r="G5" t="s">
        <v>1224</v>
      </c>
      <c r="I5" t="s">
        <v>323</v>
      </c>
      <c r="J5" t="s">
        <v>324</v>
      </c>
    </row>
    <row r="6" spans="1:14" x14ac:dyDescent="0.2">
      <c r="A6" t="s">
        <v>1229</v>
      </c>
      <c r="C6" t="s">
        <v>346</v>
      </c>
      <c r="D6" t="s">
        <v>1230</v>
      </c>
      <c r="E6">
        <v>1</v>
      </c>
      <c r="F6" t="s">
        <v>319</v>
      </c>
      <c r="G6" t="s">
        <v>1224</v>
      </c>
      <c r="I6" t="s">
        <v>325</v>
      </c>
      <c r="J6" t="s">
        <v>1231</v>
      </c>
    </row>
    <row r="7" spans="1:14" x14ac:dyDescent="0.2">
      <c r="A7" t="s">
        <v>1232</v>
      </c>
      <c r="C7" t="s">
        <v>348</v>
      </c>
      <c r="D7" t="s">
        <v>1233</v>
      </c>
      <c r="E7">
        <v>2</v>
      </c>
      <c r="F7" t="s">
        <v>321</v>
      </c>
      <c r="G7" t="s">
        <v>1234</v>
      </c>
    </row>
    <row r="8" spans="1:14" x14ac:dyDescent="0.2">
      <c r="A8" t="s">
        <v>1087</v>
      </c>
      <c r="C8" t="s">
        <v>350</v>
      </c>
      <c r="D8" t="s">
        <v>1235</v>
      </c>
      <c r="E8">
        <v>3</v>
      </c>
      <c r="F8" t="s">
        <v>321</v>
      </c>
      <c r="G8" t="s">
        <v>1236</v>
      </c>
    </row>
    <row r="9" spans="1:14" x14ac:dyDescent="0.2">
      <c r="A9" t="s">
        <v>1237</v>
      </c>
      <c r="C9" t="s">
        <v>352</v>
      </c>
      <c r="D9" t="s">
        <v>1238</v>
      </c>
      <c r="E9">
        <v>3</v>
      </c>
      <c r="F9" t="s">
        <v>321</v>
      </c>
      <c r="G9" t="s">
        <v>1239</v>
      </c>
    </row>
    <row r="10" spans="1:14" x14ac:dyDescent="0.2">
      <c r="A10" t="s">
        <v>1161</v>
      </c>
      <c r="C10" t="s">
        <v>354</v>
      </c>
      <c r="D10" t="s">
        <v>1240</v>
      </c>
      <c r="E10">
        <v>4</v>
      </c>
      <c r="F10" t="s">
        <v>321</v>
      </c>
      <c r="G10" t="s">
        <v>1241</v>
      </c>
    </row>
    <row r="11" spans="1:14" x14ac:dyDescent="0.2">
      <c r="A11" t="s">
        <v>1163</v>
      </c>
      <c r="C11" t="s">
        <v>356</v>
      </c>
      <c r="D11" t="s">
        <v>1242</v>
      </c>
      <c r="E11">
        <v>4</v>
      </c>
      <c r="F11" t="s">
        <v>317</v>
      </c>
      <c r="G11" t="s">
        <v>1241</v>
      </c>
    </row>
    <row r="12" spans="1:14" x14ac:dyDescent="0.2">
      <c r="A12" t="s">
        <v>1125</v>
      </c>
      <c r="C12" t="s">
        <v>358</v>
      </c>
      <c r="D12" t="s">
        <v>1243</v>
      </c>
      <c r="E12">
        <v>4</v>
      </c>
      <c r="F12" t="s">
        <v>317</v>
      </c>
      <c r="G12" t="s">
        <v>1241</v>
      </c>
    </row>
    <row r="13" spans="1:14" x14ac:dyDescent="0.2">
      <c r="A13" t="s">
        <v>1165</v>
      </c>
      <c r="C13" t="s">
        <v>360</v>
      </c>
      <c r="D13" t="s">
        <v>1244</v>
      </c>
      <c r="E13">
        <v>4</v>
      </c>
      <c r="F13" t="s">
        <v>325</v>
      </c>
      <c r="G13" t="s">
        <v>1241</v>
      </c>
    </row>
    <row r="14" spans="1:14" x14ac:dyDescent="0.2">
      <c r="A14" t="s">
        <v>1061</v>
      </c>
      <c r="C14" t="s">
        <v>362</v>
      </c>
      <c r="D14" t="s">
        <v>1245</v>
      </c>
      <c r="E14">
        <v>4</v>
      </c>
      <c r="F14" t="s">
        <v>321</v>
      </c>
      <c r="G14" t="s">
        <v>1241</v>
      </c>
    </row>
    <row r="15" spans="1:14" x14ac:dyDescent="0.2">
      <c r="A15" t="s">
        <v>1063</v>
      </c>
      <c r="C15" t="s">
        <v>364</v>
      </c>
    </row>
    <row r="16" spans="1:14" x14ac:dyDescent="0.2">
      <c r="A16" t="s">
        <v>1127</v>
      </c>
      <c r="C16" t="s">
        <v>365</v>
      </c>
    </row>
    <row r="17" spans="1:3" x14ac:dyDescent="0.2">
      <c r="A17" t="s">
        <v>1089</v>
      </c>
      <c r="C17" t="s">
        <v>366</v>
      </c>
    </row>
    <row r="18" spans="1:3" x14ac:dyDescent="0.2">
      <c r="A18" t="s">
        <v>1129</v>
      </c>
      <c r="C18" t="s">
        <v>367</v>
      </c>
    </row>
    <row r="19" spans="1:3" x14ac:dyDescent="0.2">
      <c r="A19" t="s">
        <v>1131</v>
      </c>
      <c r="C19" t="s">
        <v>368</v>
      </c>
    </row>
    <row r="20" spans="1:3" x14ac:dyDescent="0.2">
      <c r="A20" t="s">
        <v>1167</v>
      </c>
      <c r="C20" t="s">
        <v>1246</v>
      </c>
    </row>
    <row r="21" spans="1:3" x14ac:dyDescent="0.2">
      <c r="A21" t="s">
        <v>1247</v>
      </c>
      <c r="C21" t="s">
        <v>1248</v>
      </c>
    </row>
    <row r="22" spans="1:3" x14ac:dyDescent="0.2">
      <c r="A22" t="s">
        <v>1249</v>
      </c>
      <c r="C22" t="s">
        <v>1250</v>
      </c>
    </row>
    <row r="23" spans="1:3" x14ac:dyDescent="0.2">
      <c r="A23" t="s">
        <v>1169</v>
      </c>
      <c r="C23" t="s">
        <v>1251</v>
      </c>
    </row>
    <row r="24" spans="1:3" x14ac:dyDescent="0.2">
      <c r="A24" t="s">
        <v>1252</v>
      </c>
      <c r="C24" t="s">
        <v>1253</v>
      </c>
    </row>
    <row r="25" spans="1:3" x14ac:dyDescent="0.2">
      <c r="A25" t="s">
        <v>1171</v>
      </c>
      <c r="C25" t="s">
        <v>1254</v>
      </c>
    </row>
    <row r="26" spans="1:3" x14ac:dyDescent="0.2">
      <c r="A26" t="s">
        <v>1133</v>
      </c>
      <c r="C26" t="s">
        <v>1255</v>
      </c>
    </row>
    <row r="27" spans="1:3" x14ac:dyDescent="0.2">
      <c r="A27" t="s">
        <v>1075</v>
      </c>
      <c r="C27" t="s">
        <v>1256</v>
      </c>
    </row>
    <row r="28" spans="1:3" x14ac:dyDescent="0.2">
      <c r="A28" t="s">
        <v>1093</v>
      </c>
    </row>
    <row r="29" spans="1:3" x14ac:dyDescent="0.2">
      <c r="A29" t="s">
        <v>1095</v>
      </c>
    </row>
    <row r="30" spans="1:3" x14ac:dyDescent="0.2">
      <c r="A30" t="s">
        <v>1173</v>
      </c>
    </row>
    <row r="31" spans="1:3" x14ac:dyDescent="0.2">
      <c r="A31" t="s">
        <v>1135</v>
      </c>
    </row>
    <row r="32" spans="1:3" x14ac:dyDescent="0.2">
      <c r="A32" t="s">
        <v>1175</v>
      </c>
    </row>
    <row r="33" spans="1:1" x14ac:dyDescent="0.2">
      <c r="A33" t="s">
        <v>1099</v>
      </c>
    </row>
    <row r="34" spans="1:1" x14ac:dyDescent="0.2">
      <c r="A34" t="s">
        <v>1177</v>
      </c>
    </row>
    <row r="35" spans="1:1" x14ac:dyDescent="0.2">
      <c r="A35" t="s">
        <v>1197</v>
      </c>
    </row>
    <row r="36" spans="1:1" x14ac:dyDescent="0.2">
      <c r="A36" t="s">
        <v>1101</v>
      </c>
    </row>
    <row r="37" spans="1:1" x14ac:dyDescent="0.2">
      <c r="A37" t="s">
        <v>1179</v>
      </c>
    </row>
    <row r="38" spans="1:1" x14ac:dyDescent="0.2">
      <c r="A38" t="s">
        <v>1257</v>
      </c>
    </row>
    <row r="39" spans="1:1" x14ac:dyDescent="0.2">
      <c r="A39" t="s">
        <v>1181</v>
      </c>
    </row>
    <row r="40" spans="1:1" x14ac:dyDescent="0.2">
      <c r="A40" t="s">
        <v>1215</v>
      </c>
    </row>
    <row r="41" spans="1:1" x14ac:dyDescent="0.2">
      <c r="A41" t="s">
        <v>1077</v>
      </c>
    </row>
    <row r="42" spans="1:1" x14ac:dyDescent="0.2">
      <c r="A42" t="s">
        <v>1139</v>
      </c>
    </row>
    <row r="43" spans="1:1" x14ac:dyDescent="0.2">
      <c r="A43" t="s">
        <v>1258</v>
      </c>
    </row>
    <row r="44" spans="1:1" x14ac:dyDescent="0.2">
      <c r="A44" t="s">
        <v>1259</v>
      </c>
    </row>
    <row r="45" spans="1:1" x14ac:dyDescent="0.2">
      <c r="A45" t="s">
        <v>1260</v>
      </c>
    </row>
    <row r="46" spans="1:1" x14ac:dyDescent="0.2">
      <c r="A46" t="s">
        <v>1183</v>
      </c>
    </row>
    <row r="47" spans="1:1" x14ac:dyDescent="0.2">
      <c r="A47" t="s">
        <v>1103</v>
      </c>
    </row>
    <row r="48" spans="1:1" x14ac:dyDescent="0.2">
      <c r="A48" t="s">
        <v>1143</v>
      </c>
    </row>
    <row r="49" spans="1:1" x14ac:dyDescent="0.2">
      <c r="A49" t="s">
        <v>1141</v>
      </c>
    </row>
    <row r="50" spans="1:1" x14ac:dyDescent="0.2">
      <c r="A50" t="s">
        <v>1217</v>
      </c>
    </row>
    <row r="51" spans="1:1" x14ac:dyDescent="0.2">
      <c r="A51" t="s">
        <v>1185</v>
      </c>
    </row>
    <row r="52" spans="1:1" x14ac:dyDescent="0.2">
      <c r="A52" t="s">
        <v>1105</v>
      </c>
    </row>
    <row r="53" spans="1:1" x14ac:dyDescent="0.2">
      <c r="A53" t="s">
        <v>1261</v>
      </c>
    </row>
    <row r="54" spans="1:1" x14ac:dyDescent="0.2">
      <c r="A54" t="s">
        <v>1187</v>
      </c>
    </row>
    <row r="55" spans="1:1" x14ac:dyDescent="0.2">
      <c r="A55" t="s">
        <v>1262</v>
      </c>
    </row>
    <row r="56" spans="1:1" x14ac:dyDescent="0.2">
      <c r="A56" t="s">
        <v>1109</v>
      </c>
    </row>
    <row r="57" spans="1:1" x14ac:dyDescent="0.2">
      <c r="A57" t="s">
        <v>1263</v>
      </c>
    </row>
    <row r="58" spans="1:1" x14ac:dyDescent="0.2">
      <c r="A58" t="s">
        <v>1213</v>
      </c>
    </row>
    <row r="59" spans="1:1" x14ac:dyDescent="0.2">
      <c r="A59" t="s">
        <v>1264</v>
      </c>
    </row>
    <row r="60" spans="1:1" x14ac:dyDescent="0.2">
      <c r="A60" t="s">
        <v>1189</v>
      </c>
    </row>
    <row r="61" spans="1:1" x14ac:dyDescent="0.2">
      <c r="A61" t="s">
        <v>1265</v>
      </c>
    </row>
    <row r="62" spans="1:1" x14ac:dyDescent="0.2">
      <c r="A62" t="s">
        <v>1191</v>
      </c>
    </row>
    <row r="63" spans="1:1" x14ac:dyDescent="0.2">
      <c r="A63" t="s">
        <v>1266</v>
      </c>
    </row>
    <row r="64" spans="1:1" x14ac:dyDescent="0.2">
      <c r="A64" t="s">
        <v>1111</v>
      </c>
    </row>
    <row r="65" spans="1:1" x14ac:dyDescent="0.2">
      <c r="A65" t="s">
        <v>1193</v>
      </c>
    </row>
    <row r="66" spans="1:1" x14ac:dyDescent="0.2">
      <c r="A66" t="s">
        <v>1145</v>
      </c>
    </row>
    <row r="67" spans="1:1" x14ac:dyDescent="0.2">
      <c r="A67" t="s">
        <v>1267</v>
      </c>
    </row>
    <row r="68" spans="1:1" x14ac:dyDescent="0.2">
      <c r="A68" t="s">
        <v>1195</v>
      </c>
    </row>
    <row r="69" spans="1:1" x14ac:dyDescent="0.2">
      <c r="A69" t="s">
        <v>1268</v>
      </c>
    </row>
    <row r="70" spans="1:1" x14ac:dyDescent="0.2">
      <c r="A70" t="s">
        <v>1269</v>
      </c>
    </row>
    <row r="71" spans="1:1" x14ac:dyDescent="0.2">
      <c r="A71" t="s">
        <v>1071</v>
      </c>
    </row>
    <row r="72" spans="1:1" x14ac:dyDescent="0.2">
      <c r="A72" t="s">
        <v>1113</v>
      </c>
    </row>
    <row r="73" spans="1:1" x14ac:dyDescent="0.2">
      <c r="A73" t="s">
        <v>1270</v>
      </c>
    </row>
    <row r="74" spans="1:1" x14ac:dyDescent="0.2">
      <c r="A74" t="s">
        <v>1115</v>
      </c>
    </row>
    <row r="75" spans="1:1" x14ac:dyDescent="0.2">
      <c r="A75" t="s">
        <v>1117</v>
      </c>
    </row>
    <row r="76" spans="1:1" x14ac:dyDescent="0.2">
      <c r="A76" t="s">
        <v>1147</v>
      </c>
    </row>
    <row r="77" spans="1:1" x14ac:dyDescent="0.2">
      <c r="A77" t="s">
        <v>1149</v>
      </c>
    </row>
    <row r="78" spans="1:1" x14ac:dyDescent="0.2">
      <c r="A78" t="s">
        <v>1271</v>
      </c>
    </row>
    <row r="79" spans="1:1" x14ac:dyDescent="0.2">
      <c r="A79" t="s">
        <v>1272</v>
      </c>
    </row>
    <row r="80" spans="1:1" x14ac:dyDescent="0.2">
      <c r="A80" t="s">
        <v>1151</v>
      </c>
    </row>
    <row r="81" spans="1:1" x14ac:dyDescent="0.2">
      <c r="A81" t="s">
        <v>1153</v>
      </c>
    </row>
    <row r="82" spans="1:1" x14ac:dyDescent="0.2">
      <c r="A82" t="s">
        <v>1211</v>
      </c>
    </row>
    <row r="83" spans="1:1" x14ac:dyDescent="0.2">
      <c r="A83" t="s">
        <v>1273</v>
      </c>
    </row>
    <row r="84" spans="1:1" x14ac:dyDescent="0.2">
      <c r="A84" t="s">
        <v>1199</v>
      </c>
    </row>
    <row r="85" spans="1:1" x14ac:dyDescent="0.2">
      <c r="A85" t="s">
        <v>1073</v>
      </c>
    </row>
    <row r="86" spans="1:1" x14ac:dyDescent="0.2">
      <c r="A86" t="s">
        <v>1083</v>
      </c>
    </row>
    <row r="87" spans="1:1" x14ac:dyDescent="0.2">
      <c r="A87" t="s">
        <v>1201</v>
      </c>
    </row>
    <row r="88" spans="1:1" x14ac:dyDescent="0.2">
      <c r="A88" t="s">
        <v>1155</v>
      </c>
    </row>
    <row r="89" spans="1:1" x14ac:dyDescent="0.2">
      <c r="A89" t="s">
        <v>1107</v>
      </c>
    </row>
    <row r="90" spans="1:1" x14ac:dyDescent="0.2">
      <c r="A90" t="s">
        <v>1119</v>
      </c>
    </row>
    <row r="91" spans="1:1" x14ac:dyDescent="0.2">
      <c r="A91" t="s">
        <v>1157</v>
      </c>
    </row>
    <row r="92" spans="1:1" x14ac:dyDescent="0.2">
      <c r="A92" t="s">
        <v>1203</v>
      </c>
    </row>
    <row r="93" spans="1:1" x14ac:dyDescent="0.2">
      <c r="A93" t="s">
        <v>1274</v>
      </c>
    </row>
    <row r="94" spans="1:1" x14ac:dyDescent="0.2">
      <c r="A94" t="s">
        <v>1205</v>
      </c>
    </row>
    <row r="95" spans="1:1" x14ac:dyDescent="0.2">
      <c r="A95" t="s">
        <v>1121</v>
      </c>
    </row>
    <row r="96" spans="1:1" x14ac:dyDescent="0.2">
      <c r="A96" t="s">
        <v>1207</v>
      </c>
    </row>
    <row r="97" spans="1:1" x14ac:dyDescent="0.2">
      <c r="A97" t="s">
        <v>1065</v>
      </c>
    </row>
    <row r="98" spans="1:1" x14ac:dyDescent="0.2">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Slovenská rugbyová únia, Hrobákova 1, Bratislava, 851 02</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1275</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1276</v>
      </c>
      <c r="N5" s="137" t="str">
        <f t="shared" si="0"/>
        <v>e - rozvoj športov, ktoré nie sú uznanými podľa zákona č. 440/2015 Z. z.</v>
      </c>
      <c r="O5" s="137" t="s">
        <v>346</v>
      </c>
      <c r="P5" s="137" t="s">
        <v>351</v>
      </c>
    </row>
    <row r="6" spans="1:16" ht="30" x14ac:dyDescent="0.2">
      <c r="C6" s="138" t="s">
        <v>1277</v>
      </c>
      <c r="E6" s="140" t="s">
        <v>1278</v>
      </c>
      <c r="F6" s="149"/>
      <c r="N6" s="137" t="str">
        <f t="shared" si="0"/>
        <v>f - organizovanie významných a tradičných športových podujatí na území SR v roku 2020</v>
      </c>
      <c r="O6" s="137" t="s">
        <v>348</v>
      </c>
      <c r="P6" s="137" t="s">
        <v>1279</v>
      </c>
    </row>
    <row r="7" spans="1:16" x14ac:dyDescent="0.2">
      <c r="C7" s="138" t="s">
        <v>1280</v>
      </c>
      <c r="E7" s="140" t="s">
        <v>1281</v>
      </c>
      <c r="F7" s="150"/>
      <c r="N7" s="137" t="str">
        <f t="shared" si="0"/>
        <v>g - projekty školského, univerzitného športu a športu pre všetkých</v>
      </c>
      <c r="O7" s="137" t="s">
        <v>350</v>
      </c>
      <c r="P7" s="137" t="s">
        <v>1282</v>
      </c>
    </row>
    <row r="8" spans="1:16" x14ac:dyDescent="0.2">
      <c r="C8" s="138" t="s">
        <v>1283</v>
      </c>
      <c r="E8" s="140" t="s">
        <v>1284</v>
      </c>
      <c r="F8" s="151"/>
      <c r="N8" s="137" t="str">
        <f t="shared" si="0"/>
        <v>h - podpora a rozvoj turistických a cykloturistických trás</v>
      </c>
      <c r="O8" s="137" t="s">
        <v>352</v>
      </c>
      <c r="P8" s="137" t="s">
        <v>353</v>
      </c>
    </row>
    <row r="9" spans="1:16" x14ac:dyDescent="0.2">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
      <c r="N10" s="137" t="str">
        <f t="shared" si="0"/>
        <v>j - projekty pre popularizáciu pohybových aktivít detí, mládeže a seniorov</v>
      </c>
      <c r="O10" s="137" t="s">
        <v>356</v>
      </c>
      <c r="P10" s="137" t="s">
        <v>1287</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1289</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1" customHeight="1" thickBot="1" x14ac:dyDescent="0.25">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
      <c r="A17" s="139" t="s">
        <v>1297</v>
      </c>
      <c r="B17" s="254" t="s">
        <v>1298</v>
      </c>
      <c r="C17" s="194"/>
      <c r="E17" s="147"/>
      <c r="F17" s="283"/>
      <c r="N17" s="137" t="str">
        <f t="shared" si="0"/>
        <v xml:space="preserve">q - </v>
      </c>
      <c r="O17" s="137" t="s">
        <v>367</v>
      </c>
    </row>
    <row r="18" spans="1:16" x14ac:dyDescent="0.2">
      <c r="B18" s="193" t="s">
        <v>1299</v>
      </c>
      <c r="C18" s="142" t="str">
        <f>Spolu!C4</f>
        <v>30851459</v>
      </c>
      <c r="E18" s="147" t="s">
        <v>1300</v>
      </c>
      <c r="F18" s="283">
        <v>421947749446</v>
      </c>
      <c r="N18" s="137" t="str">
        <f t="shared" si="0"/>
        <v xml:space="preserve">r - </v>
      </c>
      <c r="O18" s="137" t="s">
        <v>368</v>
      </c>
    </row>
    <row r="19" spans="1:16" x14ac:dyDescent="0.2">
      <c r="E19" s="147" t="s">
        <v>1301</v>
      </c>
      <c r="F19" s="283">
        <v>421947749756</v>
      </c>
    </row>
    <row r="20" spans="1:16" ht="15.75" thickBot="1" x14ac:dyDescent="0.25">
      <c r="A20" s="139" t="s">
        <v>396</v>
      </c>
      <c r="B20" s="143">
        <f>F6</f>
        <v>0</v>
      </c>
      <c r="E20" s="208"/>
      <c r="F20" s="284"/>
    </row>
    <row r="21" spans="1:16" ht="189" customHeight="1" x14ac:dyDescent="0.2">
      <c r="B21" s="211"/>
      <c r="C21" s="144"/>
    </row>
    <row r="22" spans="1:16" ht="39.75" customHeight="1" x14ac:dyDescent="0.2">
      <c r="B22" s="368" t="s">
        <v>1302</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1303</v>
      </c>
    </row>
    <row r="29" spans="1:16" x14ac:dyDescent="0.2">
      <c r="N29" s="137" t="s">
        <v>1304</v>
      </c>
    </row>
    <row r="30" spans="1:16" x14ac:dyDescent="0.2">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Slavo Surgos</cp:lastModifiedBy>
  <cp:revision/>
  <cp:lastPrinted>2026-04-13T12:55:26Z</cp:lastPrinted>
  <dcterms:created xsi:type="dcterms:W3CDTF">2017-02-20T06:20:12Z</dcterms:created>
  <dcterms:modified xsi:type="dcterms:W3CDTF">2026-04-13T12:55:29Z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